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oudconvert\server\files\tasks\c3513ebf-e37e-4ef1-be61-5cbc98a3cac8\"/>
    </mc:Choice>
  </mc:AlternateContent>
  <xr:revisionPtr revIDLastSave="0" documentId="8_{1619947B-5348-48C0-9A02-8B14F72A7A9B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Balans 2023" sheetId="3" r:id="rId1"/>
    <sheet name="V&amp;W 2023" sheetId="1" r:id="rId2"/>
    <sheet name="Toelichting V&amp;W 2023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1" i="4" l="1"/>
  <c r="H101" i="4"/>
  <c r="H12" i="4"/>
  <c r="H137" i="4"/>
  <c r="H113" i="4"/>
  <c r="H42" i="4"/>
  <c r="H41" i="4"/>
  <c r="H40" i="4"/>
  <c r="H39" i="4"/>
  <c r="H13" i="4"/>
  <c r="J139" i="4"/>
  <c r="J28" i="4"/>
  <c r="J84" i="4"/>
  <c r="H84" i="4"/>
  <c r="B8" i="1"/>
  <c r="H139" i="4" l="1"/>
  <c r="H116" i="4"/>
  <c r="H28" i="4"/>
  <c r="B60" i="1"/>
  <c r="H126" i="4"/>
  <c r="F80" i="3"/>
  <c r="F13" i="3"/>
  <c r="C13" i="3"/>
  <c r="J126" i="4"/>
  <c r="J165" i="4"/>
  <c r="H165" i="4"/>
  <c r="J153" i="4"/>
  <c r="H153" i="4"/>
  <c r="J150" i="4"/>
  <c r="J133" i="4"/>
  <c r="H133" i="4"/>
  <c r="J116" i="4"/>
  <c r="J109" i="4"/>
  <c r="H109" i="4"/>
  <c r="J96" i="4"/>
  <c r="H96" i="4"/>
  <c r="J147" i="4"/>
  <c r="J160" i="4" s="1"/>
  <c r="H147" i="4"/>
  <c r="H160" i="4" s="1"/>
  <c r="J77" i="4"/>
  <c r="J81" i="4" s="1"/>
  <c r="H77" i="4"/>
  <c r="H81" i="4" s="1"/>
  <c r="J57" i="4"/>
  <c r="J59" i="4" s="1"/>
  <c r="H57" i="4"/>
  <c r="H59" i="4" s="1"/>
  <c r="J66" i="4"/>
  <c r="H66" i="4"/>
  <c r="J44" i="4"/>
  <c r="J36" i="4"/>
  <c r="J31" i="4"/>
  <c r="H31" i="4"/>
  <c r="J16" i="4"/>
  <c r="H16" i="4"/>
  <c r="J13" i="4"/>
  <c r="H36" i="4"/>
  <c r="F60" i="1"/>
  <c r="C18" i="3"/>
  <c r="F18" i="3"/>
  <c r="C25" i="3"/>
  <c r="F25" i="3"/>
  <c r="F12" i="3"/>
  <c r="C69" i="3"/>
  <c r="F69" i="3"/>
  <c r="C74" i="3"/>
  <c r="F74" i="3"/>
  <c r="C80" i="3"/>
  <c r="H60" i="1"/>
  <c r="J141" i="4" l="1"/>
  <c r="H154" i="4"/>
  <c r="H44" i="4"/>
  <c r="C31" i="3"/>
  <c r="D60" i="1"/>
  <c r="D65" i="1" s="1"/>
  <c r="C63" i="3" s="1"/>
  <c r="C83" i="3" s="1"/>
  <c r="J33" i="4"/>
  <c r="H65" i="1"/>
  <c r="F63" i="3" s="1"/>
  <c r="F83" i="3" s="1"/>
  <c r="F31" i="3"/>
  <c r="H33" i="4"/>
  <c r="J15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WGinkel</author>
  </authors>
  <commentList>
    <comment ref="B5" authorId="0" shapeId="0" xr:uid="{00000000-0006-0000-0200-000001000000}">
      <text>
        <r>
          <rPr>
            <b/>
            <sz val="10"/>
            <color indexed="81"/>
            <rFont val="Arial"/>
            <family val="2"/>
          </rPr>
          <t>RJ 655.338. Onder de niet gebudgetteerde zorgprestaties dient de zorginstelling alle inkomsten uit zorgprestaties te verantwoorden die niet ter dekking van het wettelijk budget worden verkregen.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" authorId="0" shapeId="0" xr:uid="{00000000-0006-0000-0200-000002000000}">
      <text>
        <r>
          <rPr>
            <b/>
            <sz val="10"/>
            <color indexed="81"/>
            <rFont val="Arial"/>
            <family val="2"/>
          </rPr>
          <t>RJ 655.339. Onder de overige bedrijfsopbrengsten dient de zorginstelling alle inkomsten te verantwoorden die niet ter dekking van het wettelijk budget en niet uit overige zorgprestaties worden verkregen.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5" authorId="0" shapeId="0" xr:uid="{00000000-0006-0000-0200-000003000000}">
      <text>
        <r>
          <rPr>
            <b/>
            <sz val="10"/>
            <color indexed="81"/>
            <rFont val="Arial"/>
            <family val="2"/>
          </rPr>
          <t>RJ 655.339. Onder de overige bedrijfsopbrengsten dient de zorginstelling alle inkomsten te verantwoorden die niet ter dekking van het wettelijk budget en niet uit overige zorgprestaties worden verkregen.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1" authorId="0" shapeId="0" xr:uid="{00000000-0006-0000-0200-000004000000}">
      <text>
        <r>
          <rPr>
            <b/>
            <sz val="10"/>
            <color indexed="81"/>
            <rFont val="Arial"/>
            <family val="2"/>
          </rPr>
          <t>RJ 655.340. Ter toelichting op de personeelslasten dient een overzicht te worden gegeven van de personeelsbezetting overeenkomstig de toegepaste segmentering van de resultatenrekening.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<sst xmlns="http://schemas.openxmlformats.org/spreadsheetml/2006/main" count="212" uniqueCount="165">
  <si>
    <t>Inkomsten</t>
  </si>
  <si>
    <t>Uitgaven</t>
  </si>
  <si>
    <t>BALANS</t>
  </si>
  <si>
    <t>ACTIVA  per:</t>
  </si>
  <si>
    <t>Vorderingen lang</t>
  </si>
  <si>
    <t>Vorderingen kort</t>
  </si>
  <si>
    <t>Liquide middelen</t>
  </si>
  <si>
    <t>TOTAAL</t>
  </si>
  <si>
    <t>==========</t>
  </si>
  <si>
    <t>=========</t>
  </si>
  <si>
    <t xml:space="preserve">BALANS </t>
  </si>
  <si>
    <t>PASSIVA  per:</t>
  </si>
  <si>
    <t>Eigen Vermogen</t>
  </si>
  <si>
    <t>Schulden lang</t>
  </si>
  <si>
    <t>Schulden kort</t>
  </si>
  <si>
    <t>crediteuren</t>
  </si>
  <si>
    <t xml:space="preserve">lening </t>
  </si>
  <si>
    <t>Resultaat per 31-12</t>
  </si>
  <si>
    <t>Sena</t>
  </si>
  <si>
    <t>Div. algemene kosten</t>
  </si>
  <si>
    <t>niet aftrekbare bedragen</t>
  </si>
  <si>
    <t xml:space="preserve">Voorheen toevoeging uit </t>
  </si>
  <si>
    <t>winst voorgaande jaar</t>
  </si>
  <si>
    <t>Resultaat verslagperiode</t>
  </si>
  <si>
    <t>Vermogen</t>
  </si>
  <si>
    <t>Subsidies</t>
  </si>
  <si>
    <t>Fondsen/sponsering</t>
  </si>
  <si>
    <t>Overige opbrengsten</t>
  </si>
  <si>
    <t>BATEN</t>
  </si>
  <si>
    <t>De specificatie is als volgt :</t>
  </si>
  <si>
    <t>€</t>
  </si>
  <si>
    <t>Totaal</t>
  </si>
  <si>
    <t>Toelichting</t>
  </si>
  <si>
    <t>VSB fonds</t>
  </si>
  <si>
    <t>J.C. Ruigrok Stichting</t>
  </si>
  <si>
    <t>Dr Hofstee Stichting</t>
  </si>
  <si>
    <t>Overige opbrengsten:</t>
  </si>
  <si>
    <t>Opbrengst Markt</t>
  </si>
  <si>
    <t>Opbrengst Bar</t>
  </si>
  <si>
    <t>Houtvriendjes &amp; giften</t>
  </si>
  <si>
    <t>Overige inkomsten</t>
  </si>
  <si>
    <t>TOELICHTING OP DE RESULTATENREKENING</t>
  </si>
  <si>
    <t>Toelichting overige opbrengsten</t>
  </si>
  <si>
    <t>LASTEN</t>
  </si>
  <si>
    <t>Administratieve Ondersteuning</t>
  </si>
  <si>
    <t>Andere personeelskosten:</t>
  </si>
  <si>
    <t>Sub-totaal</t>
  </si>
  <si>
    <t>Personeel niet in loondienst</t>
  </si>
  <si>
    <t>Totaal personeelskosten</t>
  </si>
  <si>
    <t>Specificatie gemiddeld aantal personeelsleden (in FTE's) per segment:</t>
  </si>
  <si>
    <t>Gemiddeld aantal personeelsleden op basis van full-time eenheden</t>
  </si>
  <si>
    <t>Huurkosten</t>
  </si>
  <si>
    <t>- materiële vaste activa</t>
  </si>
  <si>
    <t>- immateriële vaste activa</t>
  </si>
  <si>
    <t>Sub-totaal afschrijvingen</t>
  </si>
  <si>
    <t>Dotatie/vrijval egalisatierekening afschrijvingen instandhouding</t>
  </si>
  <si>
    <t>Totaal Huisvesting</t>
  </si>
  <si>
    <t>Ondersteuning</t>
  </si>
  <si>
    <t>Programmering festival</t>
  </si>
  <si>
    <t>Houtpodium</t>
  </si>
  <si>
    <t>Buma rechten/Belasingen/etc</t>
  </si>
  <si>
    <t>Wereldmarkten</t>
  </si>
  <si>
    <t>Bar</t>
  </si>
  <si>
    <t>Inkoop en kosten bar</t>
  </si>
  <si>
    <t>Infrastructuur &amp; Techniek</t>
  </si>
  <si>
    <t>Podia</t>
  </si>
  <si>
    <t>Tenten</t>
  </si>
  <si>
    <t>Diversen</t>
  </si>
  <si>
    <t>Vergunningen/EHBO/verzekeringen/beveiliging</t>
  </si>
  <si>
    <t>Verzekeringen</t>
  </si>
  <si>
    <t>Vergunningen/EHBO</t>
  </si>
  <si>
    <t>Beveiligingskosten</t>
  </si>
  <si>
    <t>Overige kosten</t>
  </si>
  <si>
    <t>Organisatie kosten</t>
  </si>
  <si>
    <t>Reis- en vervoerskosten</t>
  </si>
  <si>
    <t>Porto / telefoonkosten</t>
  </si>
  <si>
    <t>Kantoorbenodigdheden / overigen</t>
  </si>
  <si>
    <t>Vergaderkosten</t>
  </si>
  <si>
    <t>Vrijwilligers &amp; Catering</t>
  </si>
  <si>
    <t>Publiciteit</t>
  </si>
  <si>
    <t>Publiciteit regulier</t>
  </si>
  <si>
    <t>Publiciteit aanvullend</t>
  </si>
  <si>
    <t>Totaal bedrijfskosten</t>
  </si>
  <si>
    <t>Rentebaten</t>
  </si>
  <si>
    <t>Sub-totaal financiële baten</t>
  </si>
  <si>
    <t>Rentelasten</t>
  </si>
  <si>
    <t>Sub-totaal financiële lasten</t>
  </si>
  <si>
    <t>Totaal financiële baten en lasten</t>
  </si>
  <si>
    <t>Baten voorgaande jaren</t>
  </si>
  <si>
    <t>Lasten voorgaande jaren</t>
  </si>
  <si>
    <t>Totaal baten en lasten voorgaande jaren</t>
  </si>
  <si>
    <t>De Stichting is een vrijwilligersorganisatie en heeft geen personeel in vaste dienst.</t>
  </si>
  <si>
    <t>Beloning Bestuurders</t>
  </si>
  <si>
    <t>De bestuurders ontvangen geen vergoeding voor hun werkzaamheden voor de stichting.</t>
  </si>
  <si>
    <t>Festivalkosten</t>
  </si>
  <si>
    <t>Huisvestingskosten</t>
  </si>
  <si>
    <t>Af te dragen btw hoog</t>
  </si>
  <si>
    <t>Afschrijvingskosten:</t>
  </si>
  <si>
    <t>Verrekenbare btw (afh. v. inkomsten)</t>
  </si>
  <si>
    <t>Overige organisatiekosten</t>
  </si>
  <si>
    <t>(Niet) verrekenbare BTW (artiesten)</t>
  </si>
  <si>
    <t>Nagekomen kosten</t>
  </si>
  <si>
    <t>Organisatiekosten</t>
  </si>
  <si>
    <t>Vrijwilligers &amp; catering</t>
  </si>
  <si>
    <t>TOTAAL:</t>
  </si>
  <si>
    <t>Bestuurskosten/administratiekosten</t>
  </si>
  <si>
    <t>Houtnacht</t>
  </si>
  <si>
    <t>Licht &amp; Geluid</t>
  </si>
  <si>
    <t>subtotaal</t>
  </si>
  <si>
    <t>Kas</t>
  </si>
  <si>
    <t>Bank</t>
  </si>
  <si>
    <t>Spaarrekening</t>
  </si>
  <si>
    <t>Nog te ontvangen subsidie</t>
  </si>
  <si>
    <t>Voorbelasting</t>
  </si>
  <si>
    <t>Crediteuren</t>
  </si>
  <si>
    <t>nog te ontvangen kosten</t>
  </si>
  <si>
    <t>vooruitontvangen subsidies</t>
  </si>
  <si>
    <t>nog te betalen btw</t>
  </si>
  <si>
    <t>Baten en lasten voorgaande jaren</t>
  </si>
  <si>
    <t>Beloningsbeleid</t>
  </si>
  <si>
    <t>Financiële baten en lasten</t>
  </si>
  <si>
    <t>Presentatiekosten</t>
  </si>
  <si>
    <t>31 december 2022</t>
  </si>
  <si>
    <t>-</t>
  </si>
  <si>
    <t>Bar-opbrengsten</t>
  </si>
  <si>
    <t>Houtvriendjes</t>
  </si>
  <si>
    <r>
      <t xml:space="preserve">Gemeente Haarlem </t>
    </r>
    <r>
      <rPr>
        <sz val="10"/>
        <rFont val="Arial"/>
        <family val="2"/>
      </rPr>
      <t>éénmalige bijdrage 'post Coronasteun'</t>
    </r>
  </si>
  <si>
    <t>Het Haarlemsche Muziekfonds (oorspr. 2020)</t>
  </si>
  <si>
    <t>Rotary 2022</t>
  </si>
  <si>
    <t xml:space="preserve">Fonds voor de podia Programmering </t>
  </si>
  <si>
    <t>Sponsoring</t>
  </si>
  <si>
    <t>Overige kosten artiesten</t>
  </si>
  <si>
    <t>Podium Genzeloos</t>
  </si>
  <si>
    <t>Familietent</t>
  </si>
  <si>
    <t>Tiny Festival</t>
  </si>
  <si>
    <t>Veldacts</t>
  </si>
  <si>
    <t>Infra &amp; Huur materialen</t>
  </si>
  <si>
    <t>Marktkosten</t>
  </si>
  <si>
    <t>Kosten bar en inkoop</t>
  </si>
  <si>
    <t>vooruitbetaalde bedragen</t>
  </si>
  <si>
    <t>BTW</t>
  </si>
  <si>
    <t xml:space="preserve">Inkomsten </t>
  </si>
  <si>
    <t>Verzekering Bestuur</t>
  </si>
  <si>
    <t>Jaarcijfers stg. Multiplex per 31-12-2023</t>
  </si>
  <si>
    <t>31 december 2023</t>
  </si>
  <si>
    <t>Infrastructuur, geluid en techniek</t>
  </si>
  <si>
    <t>Productiekosten</t>
  </si>
  <si>
    <t>Programmering</t>
  </si>
  <si>
    <t>Geluid en Techniek</t>
  </si>
  <si>
    <t>Tenten en podia</t>
  </si>
  <si>
    <t>Infrastructuur</t>
  </si>
  <si>
    <t>Organisatiekosten Multiplex</t>
  </si>
  <si>
    <t>Organisatiekosten festival</t>
  </si>
  <si>
    <t>Vergunningen verzekeringen</t>
  </si>
  <si>
    <t xml:space="preserve"> - </t>
  </si>
  <si>
    <t xml:space="preserve">  -  </t>
  </si>
  <si>
    <t xml:space="preserve"> -</t>
  </si>
  <si>
    <t>Gemeente Haarlem structureel ('23 geindexeerd)</t>
  </si>
  <si>
    <t>Gemeente Haarlem JongerenImpuls</t>
  </si>
  <si>
    <t>Gemeente Haarlem eenmalig extra plus indexering</t>
  </si>
  <si>
    <t xml:space="preserve">Prins Bernhard Cultuurfonds </t>
  </si>
  <si>
    <t xml:space="preserve">Zabawas </t>
  </si>
  <si>
    <t>Fondsen:</t>
  </si>
  <si>
    <t>Fonds 'Sounds of Europe'</t>
  </si>
  <si>
    <t>Marktkramen/marktkosten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</si>
</sst>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_-* #,##0\-;_-* &quot;-&quot;_-;_-@_-"/>
    <numFmt numFmtId="165" formatCode="_-* #,##0.00_-;_-* #,##0.00\-;_-* &quot;-&quot;??_-;_-@_-"/>
    <numFmt numFmtId="166" formatCode="_-&quot;€&quot;\ * #,##0.00_-;_-&quot;€&quot;\ * #,##0.00\-;_-&quot;€&quot;\ * &quot;-&quot;??_-;_-@_-"/>
    <numFmt numFmtId="167" formatCode="_-* #,##0_-;_-* #,##0\-;_-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u val="singleAccounting"/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81"/>
      <name val="Arial"/>
      <family val="2"/>
    </font>
    <font>
      <sz val="8"/>
      <color indexed="81"/>
      <name val="Tahoma"/>
      <family val="2"/>
    </font>
    <font>
      <b/>
      <sz val="14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0"/>
      </top>
      <bottom style="double">
        <color indexed="0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0">
    <xf numFmtId="0" fontId="0" fillId="0" borderId="0" xfId="0"/>
    <xf numFmtId="166" fontId="0" fillId="0" borderId="0" xfId="1" applyNumberFormat="1" applyFont="1"/>
    <xf numFmtId="0" fontId="2" fillId="0" borderId="0" xfId="0" applyFont="1"/>
    <xf numFmtId="166" fontId="2" fillId="0" borderId="0" xfId="1" applyNumberFormat="1" applyFont="1"/>
    <xf numFmtId="166" fontId="0" fillId="0" borderId="0" xfId="0" applyNumberFormat="1"/>
    <xf numFmtId="0" fontId="4" fillId="0" borderId="0" xfId="0" applyFont="1"/>
    <xf numFmtId="166" fontId="2" fillId="0" borderId="0" xfId="0" applyNumberFormat="1" applyFont="1"/>
    <xf numFmtId="0" fontId="5" fillId="0" borderId="0" xfId="0" applyFont="1"/>
    <xf numFmtId="167" fontId="5" fillId="0" borderId="0" xfId="1" applyNumberFormat="1" applyFont="1"/>
    <xf numFmtId="167" fontId="0" fillId="0" borderId="0" xfId="1" applyNumberFormat="1" applyFont="1" applyFill="1"/>
    <xf numFmtId="0" fontId="6" fillId="0" borderId="0" xfId="0" applyFont="1" applyAlignment="1">
      <alignment horizontal="center"/>
    </xf>
    <xf numFmtId="167" fontId="5" fillId="0" borderId="0" xfId="1" quotePrefix="1" applyNumberFormat="1" applyFont="1" applyFill="1"/>
    <xf numFmtId="0" fontId="5" fillId="2" borderId="0" xfId="0" applyFont="1" applyFill="1"/>
    <xf numFmtId="167" fontId="5" fillId="2" borderId="0" xfId="1" quotePrefix="1" applyNumberFormat="1" applyFont="1" applyFill="1"/>
    <xf numFmtId="167" fontId="5" fillId="2" borderId="0" xfId="1" applyNumberFormat="1" applyFont="1" applyFill="1"/>
    <xf numFmtId="167" fontId="5" fillId="0" borderId="0" xfId="1" applyNumberFormat="1" applyFont="1" applyFill="1"/>
    <xf numFmtId="167" fontId="8" fillId="0" borderId="0" xfId="1" applyNumberFormat="1" applyFont="1"/>
    <xf numFmtId="167" fontId="7" fillId="0" borderId="0" xfId="1" applyNumberFormat="1" applyFont="1"/>
    <xf numFmtId="0" fontId="5" fillId="0" borderId="0" xfId="0" applyFont="1" applyAlignment="1">
      <alignment horizontal="right"/>
    </xf>
    <xf numFmtId="167" fontId="5" fillId="0" borderId="0" xfId="1" applyNumberFormat="1" applyFont="1" applyAlignment="1">
      <alignment horizontal="right"/>
    </xf>
    <xf numFmtId="167" fontId="8" fillId="0" borderId="0" xfId="1" applyNumberFormat="1" applyFont="1" applyAlignment="1">
      <alignment horizontal="right"/>
    </xf>
    <xf numFmtId="167" fontId="5" fillId="0" borderId="0" xfId="1" quotePrefix="1" applyNumberFormat="1" applyFont="1"/>
    <xf numFmtId="167" fontId="0" fillId="0" borderId="0" xfId="1" applyNumberFormat="1" applyFont="1"/>
    <xf numFmtId="49" fontId="5" fillId="2" borderId="0" xfId="1" quotePrefix="1" applyNumberFormat="1" applyFont="1" applyFill="1"/>
    <xf numFmtId="167" fontId="5" fillId="0" borderId="0" xfId="0" applyNumberFormat="1" applyFont="1"/>
    <xf numFmtId="167" fontId="9" fillId="0" borderId="0" xfId="1" applyNumberFormat="1" applyFont="1"/>
    <xf numFmtId="167" fontId="8" fillId="0" borderId="0" xfId="0" applyNumberFormat="1" applyFont="1" applyAlignment="1" applyProtection="1">
      <alignment horizontal="right"/>
      <protection locked="0"/>
    </xf>
    <xf numFmtId="0" fontId="0" fillId="0" borderId="0" xfId="1" applyNumberFormat="1" applyFont="1"/>
    <xf numFmtId="2" fontId="0" fillId="0" borderId="0" xfId="0" applyNumberFormat="1"/>
    <xf numFmtId="164" fontId="4" fillId="0" borderId="0" xfId="0" applyNumberFormat="1" applyFont="1"/>
    <xf numFmtId="164" fontId="0" fillId="0" borderId="0" xfId="0" applyNumberFormat="1"/>
    <xf numFmtId="164" fontId="0" fillId="0" borderId="0" xfId="1" applyNumberFormat="1" applyFont="1"/>
    <xf numFmtId="164" fontId="2" fillId="0" borderId="0" xfId="0" applyNumberFormat="1" applyFont="1"/>
    <xf numFmtId="164" fontId="3" fillId="0" borderId="1" xfId="1" applyNumberFormat="1" applyFont="1" applyBorder="1"/>
    <xf numFmtId="164" fontId="4" fillId="0" borderId="1" xfId="0" applyNumberFormat="1" applyFont="1" applyBorder="1"/>
    <xf numFmtId="0" fontId="0" fillId="0" borderId="0" xfId="0" applyAlignment="1">
      <alignment horizontal="right"/>
    </xf>
    <xf numFmtId="49" fontId="5" fillId="0" borderId="0" xfId="1" applyNumberFormat="1" applyFont="1" applyAlignment="1">
      <alignment horizontal="right"/>
    </xf>
    <xf numFmtId="0" fontId="5" fillId="0" borderId="0" xfId="0" applyFont="1" applyAlignment="1">
      <alignment horizontal="left"/>
    </xf>
    <xf numFmtId="3" fontId="0" fillId="0" borderId="0" xfId="0" applyNumberFormat="1"/>
    <xf numFmtId="0" fontId="10" fillId="0" borderId="0" xfId="0" applyFont="1"/>
    <xf numFmtId="164" fontId="4" fillId="0" borderId="0" xfId="0" applyNumberFormat="1" applyFont="1" applyAlignment="1">
      <alignment horizontal="right"/>
    </xf>
    <xf numFmtId="164" fontId="3" fillId="0" borderId="1" xfId="0" applyNumberFormat="1" applyFont="1" applyBorder="1"/>
    <xf numFmtId="3" fontId="4" fillId="0" borderId="0" xfId="0" applyNumberFormat="1" applyFont="1"/>
    <xf numFmtId="3" fontId="11" fillId="0" borderId="0" xfId="0" applyNumberFormat="1" applyFont="1"/>
    <xf numFmtId="3" fontId="11" fillId="0" borderId="1" xfId="0" applyNumberFormat="1" applyFont="1" applyBorder="1"/>
    <xf numFmtId="3" fontId="4" fillId="0" borderId="0" xfId="0" applyNumberFormat="1" applyFont="1" applyAlignment="1">
      <alignment horizontal="right"/>
    </xf>
    <xf numFmtId="1" fontId="0" fillId="0" borderId="0" xfId="0" applyNumberFormat="1"/>
    <xf numFmtId="3" fontId="4" fillId="0" borderId="0" xfId="0" quotePrefix="1" applyNumberFormat="1" applyFont="1" applyAlignment="1">
      <alignment horizontal="right"/>
    </xf>
    <xf numFmtId="3" fontId="0" fillId="0" borderId="0" xfId="0" quotePrefix="1" applyNumberFormat="1" applyAlignment="1">
      <alignment horizontal="right"/>
    </xf>
    <xf numFmtId="0" fontId="0" fillId="0" borderId="0" xfId="0" quotePrefix="1"/>
    <xf numFmtId="0" fontId="12" fillId="0" borderId="0" xfId="0" applyFont="1"/>
    <xf numFmtId="0" fontId="13" fillId="0" borderId="0" xfId="0" applyFont="1"/>
    <xf numFmtId="15" fontId="12" fillId="0" borderId="2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3" fontId="4" fillId="0" borderId="0" xfId="1" applyNumberFormat="1" applyFont="1" applyFill="1" applyBorder="1" applyAlignment="1" applyProtection="1">
      <alignment horizontal="right"/>
      <protection locked="0"/>
    </xf>
    <xf numFmtId="3" fontId="4" fillId="0" borderId="3" xfId="0" applyNumberFormat="1" applyFont="1" applyBorder="1"/>
    <xf numFmtId="0" fontId="2" fillId="0" borderId="4" xfId="0" applyFont="1" applyBorder="1"/>
    <xf numFmtId="0" fontId="0" fillId="0" borderId="5" xfId="0" applyBorder="1"/>
    <xf numFmtId="3" fontId="4" fillId="0" borderId="5" xfId="0" applyNumberFormat="1" applyFont="1" applyBorder="1"/>
    <xf numFmtId="0" fontId="4" fillId="0" borderId="5" xfId="0" applyFont="1" applyBorder="1"/>
    <xf numFmtId="3" fontId="4" fillId="0" borderId="6" xfId="0" applyNumberFormat="1" applyFont="1" applyBorder="1"/>
    <xf numFmtId="0" fontId="0" fillId="0" borderId="1" xfId="0" applyBorder="1"/>
    <xf numFmtId="3" fontId="4" fillId="0" borderId="0" xfId="1" applyNumberFormat="1" applyFont="1" applyFill="1" applyBorder="1" applyAlignment="1" applyProtection="1">
      <alignment horizontal="left"/>
      <protection locked="0"/>
    </xf>
    <xf numFmtId="3" fontId="4" fillId="0" borderId="7" xfId="1" applyNumberFormat="1" applyFont="1" applyFill="1" applyBorder="1" applyAlignment="1" applyProtection="1">
      <alignment horizontal="right"/>
      <protection locked="0"/>
    </xf>
    <xf numFmtId="3" fontId="4" fillId="3" borderId="0" xfId="1" applyNumberFormat="1" applyFont="1" applyFill="1" applyBorder="1" applyAlignment="1" applyProtection="1">
      <alignment horizontal="right"/>
      <protection locked="0"/>
    </xf>
    <xf numFmtId="15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3" fontId="4" fillId="0" borderId="1" xfId="1" applyNumberFormat="1" applyFont="1" applyFill="1" applyBorder="1" applyAlignment="1" applyProtection="1">
      <alignment horizontal="right"/>
      <protection locked="0"/>
    </xf>
    <xf numFmtId="3" fontId="0" fillId="0" borderId="8" xfId="0" applyNumberFormat="1" applyBorder="1"/>
    <xf numFmtId="3" fontId="0" fillId="0" borderId="3" xfId="0" applyNumberFormat="1" applyBorder="1"/>
    <xf numFmtId="3" fontId="4" fillId="0" borderId="9" xfId="1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vertical="top"/>
    </xf>
    <xf numFmtId="3" fontId="0" fillId="0" borderId="0" xfId="1" applyNumberFormat="1" applyFont="1"/>
    <xf numFmtId="3" fontId="4" fillId="0" borderId="0" xfId="1" applyNumberFormat="1" applyFont="1"/>
    <xf numFmtId="167" fontId="5" fillId="0" borderId="0" xfId="1" applyNumberFormat="1" applyFont="1" applyBorder="1" applyAlignment="1">
      <alignment horizontal="right"/>
    </xf>
    <xf numFmtId="167" fontId="5" fillId="0" borderId="1" xfId="1" applyNumberFormat="1" applyFont="1" applyBorder="1"/>
    <xf numFmtId="167" fontId="4" fillId="0" borderId="1" xfId="1" applyNumberFormat="1" applyFont="1" applyBorder="1" applyAlignment="1">
      <alignment horizontal="right"/>
    </xf>
    <xf numFmtId="0" fontId="0" fillId="0" borderId="10" xfId="0" applyBorder="1"/>
    <xf numFmtId="3" fontId="4" fillId="3" borderId="10" xfId="1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1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vertical="top"/>
    </xf>
    <xf numFmtId="0" fontId="16" fillId="0" borderId="0" xfId="0" applyFont="1"/>
    <xf numFmtId="0" fontId="6" fillId="0" borderId="0" xfId="0" applyFont="1" applyAlignment="1">
      <alignment horizontal="left"/>
    </xf>
    <xf numFmtId="167" fontId="5" fillId="0" borderId="0" xfId="1" applyNumberFormat="1" applyFont="1" applyBorder="1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0" applyNumberFormat="1" applyFont="1"/>
  </cellXfs>
  <cellStyles count="2">
    <cellStyle name="Comma" xfId="1" builtinId="3"/>
    <cellStyle name="Normal" xfId="0" builtinId="0"/>
  </cellStyles>
  <dxfs count="13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H85"/>
  <sheetViews>
    <sheetView tabSelected="1" workbookViewId="0">
      <selection activeCell="C10" sqref="C10"/>
    </sheetView>
  </sheetViews>
  <sheetFormatPr defaultColWidth="8.7109375" defaultRowHeight="12.75" x14ac:dyDescent="0.2"/>
  <cols>
    <col min="1" max="1" width="26.28515625" style="79" customWidth="1"/>
    <col min="2" max="3" width="13.28515625" customWidth="1"/>
    <col min="4" max="4" width="5.7109375" customWidth="1"/>
    <col min="5" max="5" width="15.42578125" customWidth="1"/>
    <col min="6" max="6" width="13.28515625" customWidth="1"/>
  </cols>
  <sheetData>
    <row r="1" spans="1:8" ht="18" x14ac:dyDescent="0.25">
      <c r="A1" s="84" t="s">
        <v>143</v>
      </c>
    </row>
    <row r="3" spans="1:8" ht="14.25" x14ac:dyDescent="0.2">
      <c r="A3" s="7"/>
      <c r="B3" s="36"/>
      <c r="C3" s="8"/>
      <c r="D3" s="8"/>
      <c r="E3" s="8"/>
      <c r="F3" s="36"/>
    </row>
    <row r="4" spans="1:8" ht="15" x14ac:dyDescent="0.25">
      <c r="B4" s="9"/>
      <c r="C4" s="10" t="s">
        <v>2</v>
      </c>
      <c r="D4" s="10"/>
      <c r="E4" s="11"/>
      <c r="F4" s="7"/>
    </row>
    <row r="5" spans="1:8" ht="14.25" x14ac:dyDescent="0.2">
      <c r="A5" s="7"/>
      <c r="B5" s="8"/>
      <c r="C5" s="8"/>
      <c r="D5" s="8"/>
      <c r="E5" s="8"/>
      <c r="F5" s="8"/>
    </row>
    <row r="6" spans="1:8" ht="14.25" x14ac:dyDescent="0.2">
      <c r="A6" s="12" t="s">
        <v>3</v>
      </c>
      <c r="B6" s="13" t="s">
        <v>144</v>
      </c>
      <c r="C6" s="14"/>
      <c r="D6" s="14"/>
      <c r="E6" s="13" t="s">
        <v>122</v>
      </c>
      <c r="F6" s="14"/>
    </row>
    <row r="7" spans="1:8" ht="14.25" x14ac:dyDescent="0.2">
      <c r="A7" s="7"/>
      <c r="B7" s="15"/>
      <c r="C7" s="15"/>
      <c r="D7" s="15"/>
      <c r="E7" s="11"/>
      <c r="F7" s="15"/>
    </row>
    <row r="8" spans="1:8" ht="14.25" x14ac:dyDescent="0.2">
      <c r="A8" s="7"/>
      <c r="B8" s="8"/>
      <c r="C8" s="8"/>
      <c r="D8" s="8"/>
      <c r="E8" s="8"/>
      <c r="F8" s="8"/>
    </row>
    <row r="9" spans="1:8" ht="14.25" x14ac:dyDescent="0.2">
      <c r="A9" s="7" t="s">
        <v>6</v>
      </c>
      <c r="B9" s="43"/>
      <c r="C9" s="17"/>
      <c r="D9" s="17"/>
      <c r="E9" s="74"/>
      <c r="F9" s="8"/>
    </row>
    <row r="10" spans="1:8" ht="14.25" x14ac:dyDescent="0.2">
      <c r="A10" s="7" t="s">
        <v>109</v>
      </c>
      <c r="B10" s="42">
        <v>15</v>
      </c>
      <c r="C10" s="17"/>
      <c r="D10" s="17"/>
      <c r="E10" s="74">
        <v>59</v>
      </c>
      <c r="F10" s="8"/>
    </row>
    <row r="11" spans="1:8" ht="14.25" x14ac:dyDescent="0.2">
      <c r="A11" s="7" t="s">
        <v>110</v>
      </c>
      <c r="B11" s="42">
        <v>39291</v>
      </c>
      <c r="C11" s="17"/>
      <c r="D11" s="17"/>
      <c r="E11" s="74">
        <v>31317</v>
      </c>
      <c r="F11" s="8"/>
    </row>
    <row r="12" spans="1:8" ht="14.25" x14ac:dyDescent="0.2">
      <c r="A12" s="37" t="s">
        <v>111</v>
      </c>
      <c r="B12" s="76">
        <v>11514</v>
      </c>
      <c r="D12" s="19"/>
      <c r="E12" s="75">
        <v>15273</v>
      </c>
      <c r="F12" s="74">
        <f>SUM(E9)</f>
        <v>0</v>
      </c>
      <c r="H12" s="35"/>
    </row>
    <row r="13" spans="1:8" ht="14.25" x14ac:dyDescent="0.2">
      <c r="A13" s="7"/>
      <c r="B13" s="8"/>
      <c r="C13" s="38">
        <f>SUM(B10:B12)</f>
        <v>50820</v>
      </c>
      <c r="D13" s="8"/>
      <c r="E13" s="8"/>
      <c r="F13" s="38">
        <f>SUM(E10:E12)</f>
        <v>46649</v>
      </c>
    </row>
    <row r="14" spans="1:8" ht="14.25" x14ac:dyDescent="0.2">
      <c r="A14" s="7"/>
      <c r="B14" s="8"/>
      <c r="C14" s="8"/>
      <c r="D14" s="8"/>
      <c r="E14" s="8"/>
      <c r="F14" s="8"/>
    </row>
    <row r="15" spans="1:8" ht="14.25" x14ac:dyDescent="0.2">
      <c r="A15" s="7" t="s">
        <v>4</v>
      </c>
      <c r="B15" s="17"/>
      <c r="C15" s="17"/>
      <c r="D15" s="17"/>
      <c r="E15" s="8"/>
      <c r="F15" s="8"/>
    </row>
    <row r="16" spans="1:8" ht="14.25" x14ac:dyDescent="0.2">
      <c r="A16" s="7"/>
      <c r="B16" s="17"/>
      <c r="C16" s="17"/>
      <c r="D16" s="17"/>
      <c r="E16" s="8"/>
      <c r="F16" s="8"/>
    </row>
    <row r="17" spans="1:6" ht="16.5" x14ac:dyDescent="0.35">
      <c r="A17" s="37" t="s">
        <v>113</v>
      </c>
      <c r="B17" s="26">
        <v>1012</v>
      </c>
      <c r="C17" s="19"/>
      <c r="D17" s="19"/>
      <c r="E17" s="20">
        <v>5004</v>
      </c>
      <c r="F17" s="8"/>
    </row>
    <row r="18" spans="1:6" ht="14.25" x14ac:dyDescent="0.2">
      <c r="A18" s="7"/>
      <c r="B18" s="8"/>
      <c r="C18" s="8">
        <f>SUM(B17)</f>
        <v>1012</v>
      </c>
      <c r="D18" s="8"/>
      <c r="E18" s="8"/>
      <c r="F18" s="8">
        <f>SUM(E17)</f>
        <v>5004</v>
      </c>
    </row>
    <row r="19" spans="1:6" ht="14.25" x14ac:dyDescent="0.2">
      <c r="A19" s="7"/>
      <c r="B19" s="8"/>
      <c r="C19" s="7"/>
      <c r="D19" s="7"/>
      <c r="E19" s="8"/>
      <c r="F19" s="8"/>
    </row>
    <row r="20" spans="1:6" ht="14.25" x14ac:dyDescent="0.2">
      <c r="A20" s="7"/>
      <c r="B20" s="8"/>
      <c r="C20" s="8"/>
      <c r="D20" s="8"/>
      <c r="E20" s="8"/>
      <c r="F20" s="8"/>
    </row>
    <row r="21" spans="1:6" ht="14.25" x14ac:dyDescent="0.2">
      <c r="A21" s="7" t="s">
        <v>5</v>
      </c>
      <c r="B21" s="17"/>
      <c r="C21" s="17"/>
      <c r="D21" s="17"/>
      <c r="E21" s="8"/>
      <c r="F21" s="8"/>
    </row>
    <row r="22" spans="1:6" ht="14.25" x14ac:dyDescent="0.2">
      <c r="A22" s="18"/>
      <c r="B22" s="19"/>
      <c r="C22" s="19"/>
      <c r="D22" s="19"/>
      <c r="E22" s="8"/>
      <c r="F22" s="8"/>
    </row>
    <row r="23" spans="1:6" ht="14.25" x14ac:dyDescent="0.2">
      <c r="A23" s="37" t="s">
        <v>139</v>
      </c>
      <c r="B23" s="19">
        <v>0</v>
      </c>
      <c r="C23" s="19"/>
      <c r="D23" s="19"/>
      <c r="E23" s="19">
        <v>167</v>
      </c>
      <c r="F23" s="8"/>
    </row>
    <row r="24" spans="1:6" ht="16.5" x14ac:dyDescent="0.35">
      <c r="A24" s="37" t="s">
        <v>112</v>
      </c>
      <c r="B24" s="20">
        <v>10500</v>
      </c>
      <c r="C24" s="19"/>
      <c r="D24" s="19"/>
      <c r="E24" s="16">
        <v>17500</v>
      </c>
      <c r="F24" s="8"/>
    </row>
    <row r="25" spans="1:6" ht="14.25" x14ac:dyDescent="0.2">
      <c r="A25" s="7"/>
      <c r="B25" s="8"/>
      <c r="C25" s="8">
        <f>SUM(B22:B24)</f>
        <v>10500</v>
      </c>
      <c r="D25" s="8"/>
      <c r="E25" s="8"/>
      <c r="F25" s="8">
        <f>SUM(E22:E24)</f>
        <v>17667</v>
      </c>
    </row>
    <row r="26" spans="1:6" ht="14.25" x14ac:dyDescent="0.2">
      <c r="A26" s="7"/>
      <c r="B26" s="8"/>
      <c r="C26" s="8"/>
      <c r="D26" s="8"/>
      <c r="E26" s="8"/>
      <c r="F26" s="8"/>
    </row>
    <row r="27" spans="1:6" ht="14.25" x14ac:dyDescent="0.2">
      <c r="A27" s="7"/>
      <c r="B27" s="8"/>
      <c r="C27" s="8"/>
      <c r="D27" s="8"/>
      <c r="E27" s="8"/>
      <c r="F27" s="8"/>
    </row>
    <row r="28" spans="1:6" ht="14.25" x14ac:dyDescent="0.2">
      <c r="A28" s="7"/>
      <c r="B28" s="8"/>
      <c r="C28" s="8"/>
      <c r="D28" s="8"/>
      <c r="E28" s="8"/>
      <c r="F28" s="8"/>
    </row>
    <row r="29" spans="1:6" ht="14.25" x14ac:dyDescent="0.2">
      <c r="A29" s="7"/>
      <c r="B29" s="8"/>
      <c r="C29" s="8"/>
      <c r="D29" s="8"/>
      <c r="E29" s="8"/>
      <c r="F29" s="8"/>
    </row>
    <row r="30" spans="1:6" ht="14.25" x14ac:dyDescent="0.2">
      <c r="A30" s="7"/>
      <c r="B30" s="8"/>
      <c r="C30" s="8"/>
      <c r="D30" s="8"/>
      <c r="E30" s="8"/>
      <c r="F30" s="8"/>
    </row>
    <row r="31" spans="1:6" ht="15" x14ac:dyDescent="0.25">
      <c r="A31" s="7" t="s">
        <v>7</v>
      </c>
      <c r="B31" s="8"/>
      <c r="C31" s="25">
        <f>SUM(C9:C26)</f>
        <v>62332</v>
      </c>
      <c r="D31" s="25"/>
      <c r="E31" s="8"/>
      <c r="F31" s="25">
        <f>SUM(F9:F26)</f>
        <v>69320</v>
      </c>
    </row>
    <row r="32" spans="1:6" ht="14.25" x14ac:dyDescent="0.2">
      <c r="A32" s="7"/>
      <c r="B32" s="8"/>
      <c r="C32" s="21" t="s">
        <v>9</v>
      </c>
      <c r="D32" s="21"/>
      <c r="E32" s="8"/>
      <c r="F32" s="21" t="s">
        <v>9</v>
      </c>
    </row>
    <row r="33" spans="1:6" ht="14.25" x14ac:dyDescent="0.2">
      <c r="A33" s="7"/>
      <c r="B33" s="8"/>
      <c r="C33" s="21"/>
      <c r="D33" s="21"/>
      <c r="E33" s="8"/>
      <c r="F33" s="21"/>
    </row>
    <row r="34" spans="1:6" ht="14.25" x14ac:dyDescent="0.2">
      <c r="A34" s="7"/>
      <c r="B34" s="8"/>
      <c r="C34" s="21"/>
      <c r="D34" s="21"/>
      <c r="E34" s="8"/>
      <c r="F34" s="21"/>
    </row>
    <row r="35" spans="1:6" ht="14.25" x14ac:dyDescent="0.2">
      <c r="A35" s="7"/>
      <c r="B35" s="8"/>
      <c r="C35" s="21"/>
      <c r="D35" s="21"/>
      <c r="E35" s="8"/>
      <c r="F35" s="21"/>
    </row>
    <row r="36" spans="1:6" ht="14.25" x14ac:dyDescent="0.2">
      <c r="A36" s="7"/>
      <c r="B36" s="8"/>
      <c r="C36" s="21"/>
      <c r="D36" s="21"/>
      <c r="E36" s="8"/>
      <c r="F36" s="21"/>
    </row>
    <row r="37" spans="1:6" ht="14.25" x14ac:dyDescent="0.2">
      <c r="A37" s="7"/>
      <c r="B37" s="8"/>
      <c r="C37" s="21"/>
      <c r="D37" s="21"/>
      <c r="E37" s="8"/>
      <c r="F37" s="21"/>
    </row>
    <row r="38" spans="1:6" ht="14.25" x14ac:dyDescent="0.2">
      <c r="A38" s="7"/>
      <c r="B38" s="8"/>
      <c r="C38" s="21"/>
      <c r="D38" s="21"/>
      <c r="E38" s="8"/>
      <c r="F38" s="21"/>
    </row>
    <row r="39" spans="1:6" ht="14.25" x14ac:dyDescent="0.2">
      <c r="A39" s="7"/>
      <c r="B39" s="8"/>
      <c r="C39" s="21"/>
      <c r="D39" s="21"/>
      <c r="E39" s="8"/>
      <c r="F39" s="21"/>
    </row>
    <row r="40" spans="1:6" ht="14.25" x14ac:dyDescent="0.2">
      <c r="A40" s="7"/>
      <c r="B40" s="8"/>
      <c r="C40" s="21"/>
      <c r="D40" s="21"/>
      <c r="E40" s="8"/>
      <c r="F40" s="21"/>
    </row>
    <row r="41" spans="1:6" ht="14.25" x14ac:dyDescent="0.2">
      <c r="A41" s="7"/>
      <c r="B41" s="8"/>
      <c r="C41" s="21"/>
      <c r="D41" s="21"/>
      <c r="E41" s="8"/>
      <c r="F41" s="21"/>
    </row>
    <row r="42" spans="1:6" ht="14.25" x14ac:dyDescent="0.2">
      <c r="A42" s="7"/>
      <c r="B42" s="8"/>
      <c r="C42" s="21"/>
      <c r="D42" s="21"/>
      <c r="E42" s="8"/>
      <c r="F42" s="21"/>
    </row>
    <row r="43" spans="1:6" ht="14.25" x14ac:dyDescent="0.2">
      <c r="A43" s="7"/>
      <c r="B43" s="8"/>
      <c r="C43" s="21"/>
      <c r="D43" s="21"/>
      <c r="E43" s="8"/>
      <c r="F43" s="21"/>
    </row>
    <row r="44" spans="1:6" ht="14.25" x14ac:dyDescent="0.2">
      <c r="A44" s="7"/>
      <c r="B44" s="8"/>
      <c r="C44" s="21"/>
      <c r="D44" s="21"/>
      <c r="E44" s="8"/>
      <c r="F44" s="21"/>
    </row>
    <row r="45" spans="1:6" ht="14.25" x14ac:dyDescent="0.2">
      <c r="A45" s="7"/>
      <c r="B45" s="8"/>
      <c r="C45" s="21"/>
      <c r="D45" s="21"/>
      <c r="E45" s="8"/>
      <c r="F45" s="21"/>
    </row>
    <row r="46" spans="1:6" ht="14.25" x14ac:dyDescent="0.2">
      <c r="A46" s="7"/>
      <c r="B46" s="8"/>
      <c r="C46" s="21"/>
      <c r="D46" s="21"/>
      <c r="E46" s="8"/>
      <c r="F46" s="21"/>
    </row>
    <row r="47" spans="1:6" ht="14.25" x14ac:dyDescent="0.2">
      <c r="A47" s="7"/>
      <c r="B47" s="8"/>
      <c r="C47" s="8"/>
      <c r="D47" s="8"/>
      <c r="E47" s="8"/>
      <c r="F47" s="8"/>
    </row>
    <row r="48" spans="1:6" ht="14.25" x14ac:dyDescent="0.2">
      <c r="A48" s="7"/>
      <c r="B48" s="8"/>
      <c r="C48" s="8"/>
      <c r="D48" s="8"/>
      <c r="E48" s="8"/>
      <c r="F48" s="8"/>
    </row>
    <row r="49" spans="1:6" ht="14.25" x14ac:dyDescent="0.2">
      <c r="A49" s="7"/>
      <c r="B49" s="8"/>
      <c r="C49" s="8"/>
      <c r="D49" s="8"/>
      <c r="E49" s="8"/>
      <c r="F49" s="8"/>
    </row>
    <row r="50" spans="1:6" ht="15" x14ac:dyDescent="0.25">
      <c r="B50" s="22"/>
      <c r="C50" s="10" t="s">
        <v>10</v>
      </c>
      <c r="D50" s="10"/>
      <c r="E50" s="11"/>
      <c r="F50" s="7"/>
    </row>
    <row r="51" spans="1:6" ht="14.25" x14ac:dyDescent="0.2">
      <c r="A51" s="7"/>
      <c r="B51" s="8"/>
      <c r="C51" s="8"/>
      <c r="D51" s="8"/>
      <c r="E51" s="8"/>
      <c r="F51" s="8"/>
    </row>
    <row r="52" spans="1:6" ht="14.25" x14ac:dyDescent="0.2">
      <c r="A52" s="12" t="s">
        <v>11</v>
      </c>
      <c r="B52" s="23" t="s">
        <v>144</v>
      </c>
      <c r="C52" s="14"/>
      <c r="D52" s="14"/>
      <c r="E52" s="13" t="s">
        <v>122</v>
      </c>
      <c r="F52" s="14"/>
    </row>
    <row r="53" spans="1:6" ht="14.25" x14ac:dyDescent="0.2">
      <c r="A53" s="7"/>
      <c r="B53" s="15"/>
      <c r="C53" s="15"/>
      <c r="D53" s="15"/>
      <c r="E53" s="11"/>
      <c r="F53" s="15"/>
    </row>
    <row r="54" spans="1:6" ht="14.25" x14ac:dyDescent="0.2">
      <c r="A54" s="7"/>
      <c r="B54" s="8"/>
      <c r="C54" s="8"/>
      <c r="D54" s="8"/>
      <c r="E54" s="8"/>
      <c r="F54" s="8"/>
    </row>
    <row r="55" spans="1:6" ht="14.25" x14ac:dyDescent="0.2">
      <c r="A55" s="7" t="s">
        <v>12</v>
      </c>
      <c r="B55" s="17"/>
      <c r="C55" s="17"/>
      <c r="D55" s="17"/>
      <c r="F55" s="8"/>
    </row>
    <row r="56" spans="1:6" ht="14.25" x14ac:dyDescent="0.2">
      <c r="A56" s="7"/>
      <c r="B56" s="17"/>
      <c r="C56" s="17"/>
      <c r="D56" s="17"/>
      <c r="F56" s="8"/>
    </row>
    <row r="57" spans="1:6" ht="14.25" x14ac:dyDescent="0.2">
      <c r="A57" s="37" t="s">
        <v>24</v>
      </c>
      <c r="B57" s="80">
        <v>41490</v>
      </c>
      <c r="D57" s="19"/>
      <c r="E57" s="19">
        <v>29718</v>
      </c>
      <c r="F57" s="8"/>
    </row>
    <row r="58" spans="1:6" ht="14.25" x14ac:dyDescent="0.2">
      <c r="A58" s="37" t="s">
        <v>21</v>
      </c>
      <c r="B58" s="19"/>
      <c r="D58" s="19"/>
      <c r="E58" s="19"/>
      <c r="F58" s="8"/>
    </row>
    <row r="59" spans="1:6" ht="14.25" x14ac:dyDescent="0.2">
      <c r="A59" s="37" t="s">
        <v>22</v>
      </c>
      <c r="B59" s="19"/>
      <c r="D59" s="19"/>
      <c r="E59" s="19"/>
      <c r="F59" s="8"/>
    </row>
    <row r="60" spans="1:6" ht="14.25" x14ac:dyDescent="0.2">
      <c r="A60" s="37" t="s">
        <v>20</v>
      </c>
      <c r="B60" s="19"/>
      <c r="D60" s="19"/>
      <c r="E60" s="19"/>
      <c r="F60" s="8"/>
    </row>
    <row r="61" spans="1:6" ht="14.25" x14ac:dyDescent="0.2">
      <c r="A61" s="37" t="s">
        <v>20</v>
      </c>
      <c r="B61" s="38"/>
      <c r="D61" s="19"/>
      <c r="E61" s="38"/>
      <c r="F61" s="8"/>
    </row>
    <row r="62" spans="1:6" ht="15" x14ac:dyDescent="0.25">
      <c r="A62" s="85" t="s">
        <v>23</v>
      </c>
      <c r="B62" s="43">
        <v>9124</v>
      </c>
      <c r="D62" s="19"/>
      <c r="E62" s="44">
        <v>11772</v>
      </c>
      <c r="F62" s="8"/>
    </row>
    <row r="63" spans="1:6" ht="14.25" x14ac:dyDescent="0.2">
      <c r="A63" s="7"/>
      <c r="B63" s="8"/>
      <c r="C63" s="8">
        <f>SUM(B57:B62)</f>
        <v>50614</v>
      </c>
      <c r="D63" s="8"/>
      <c r="E63" s="8"/>
      <c r="F63" s="8">
        <f>SUM(E57:E62)</f>
        <v>41490</v>
      </c>
    </row>
    <row r="64" spans="1:6" ht="14.25" x14ac:dyDescent="0.2">
      <c r="A64" s="7"/>
      <c r="B64" s="8"/>
      <c r="C64" s="8"/>
      <c r="D64" s="8"/>
      <c r="E64" s="8"/>
      <c r="F64" s="8"/>
    </row>
    <row r="65" spans="1:6" ht="14.25" x14ac:dyDescent="0.2">
      <c r="A65" s="7"/>
      <c r="B65" s="8"/>
      <c r="C65" s="8"/>
      <c r="D65" s="8"/>
      <c r="E65" s="8"/>
      <c r="F65" s="8"/>
    </row>
    <row r="66" spans="1:6" ht="14.25" x14ac:dyDescent="0.2">
      <c r="A66" s="7" t="s">
        <v>13</v>
      </c>
      <c r="B66" s="17"/>
      <c r="C66" s="17"/>
      <c r="D66" s="17"/>
      <c r="E66" s="8"/>
      <c r="F66" s="8"/>
    </row>
    <row r="67" spans="1:6" ht="14.25" x14ac:dyDescent="0.2">
      <c r="A67" s="7"/>
      <c r="B67" s="17"/>
      <c r="C67" s="17"/>
      <c r="D67" s="17"/>
      <c r="E67" s="8"/>
      <c r="F67" s="8"/>
    </row>
    <row r="68" spans="1:6" ht="16.5" x14ac:dyDescent="0.35">
      <c r="A68" s="37" t="s">
        <v>16</v>
      </c>
      <c r="B68" s="20">
        <v>0</v>
      </c>
      <c r="C68" s="19"/>
      <c r="D68" s="19"/>
      <c r="E68" s="16">
        <v>0</v>
      </c>
      <c r="F68" s="8"/>
    </row>
    <row r="69" spans="1:6" ht="14.25" x14ac:dyDescent="0.2">
      <c r="A69" s="7"/>
      <c r="B69" s="8"/>
      <c r="C69" s="8">
        <f>SUM(B68)</f>
        <v>0</v>
      </c>
      <c r="D69" s="8"/>
      <c r="E69" s="8"/>
      <c r="F69" s="24">
        <f>SUM(E68)</f>
        <v>0</v>
      </c>
    </row>
    <row r="70" spans="1:6" ht="14.25" x14ac:dyDescent="0.2">
      <c r="A70" s="7"/>
      <c r="B70" s="8"/>
      <c r="C70" s="8"/>
      <c r="D70" s="8"/>
      <c r="E70" s="8"/>
      <c r="F70" s="8"/>
    </row>
    <row r="71" spans="1:6" ht="14.25" x14ac:dyDescent="0.2">
      <c r="A71" s="7" t="s">
        <v>114</v>
      </c>
      <c r="B71" s="17"/>
      <c r="C71" s="17"/>
      <c r="D71" s="17"/>
      <c r="E71" s="8"/>
      <c r="F71" s="8"/>
    </row>
    <row r="72" spans="1:6" ht="14.25" x14ac:dyDescent="0.2">
      <c r="A72" s="7"/>
      <c r="B72" s="17"/>
      <c r="C72" s="17"/>
      <c r="D72" s="17"/>
      <c r="E72" s="8"/>
      <c r="F72" s="8"/>
    </row>
    <row r="73" spans="1:6" ht="16.5" x14ac:dyDescent="0.35">
      <c r="A73" s="37" t="s">
        <v>15</v>
      </c>
      <c r="B73" s="20">
        <v>0</v>
      </c>
      <c r="C73" s="19"/>
      <c r="D73" s="19"/>
      <c r="E73" s="16">
        <v>13875</v>
      </c>
      <c r="F73" s="8"/>
    </row>
    <row r="74" spans="1:6" ht="14.25" x14ac:dyDescent="0.2">
      <c r="A74" s="7"/>
      <c r="B74" s="8"/>
      <c r="C74" s="8">
        <f>SUM(B73:B73)</f>
        <v>0</v>
      </c>
      <c r="D74" s="8"/>
      <c r="E74" s="8"/>
      <c r="F74" s="8">
        <f>SUM(E73:E73)</f>
        <v>13875</v>
      </c>
    </row>
    <row r="75" spans="1:6" ht="14.25" x14ac:dyDescent="0.2">
      <c r="A75" s="7"/>
      <c r="B75" s="8"/>
      <c r="C75" s="8"/>
      <c r="D75" s="8"/>
      <c r="E75" s="8"/>
      <c r="F75" s="8"/>
    </row>
    <row r="76" spans="1:6" ht="14.25" x14ac:dyDescent="0.2">
      <c r="A76" s="7" t="s">
        <v>14</v>
      </c>
      <c r="B76" s="17"/>
      <c r="C76" s="17"/>
      <c r="D76" s="17"/>
      <c r="E76" s="8"/>
      <c r="F76" s="8"/>
    </row>
    <row r="77" spans="1:6" ht="14.25" x14ac:dyDescent="0.2">
      <c r="A77" s="7" t="s">
        <v>117</v>
      </c>
      <c r="B77" s="86">
        <v>0</v>
      </c>
      <c r="C77" s="17"/>
      <c r="D77" s="17"/>
      <c r="E77" s="19" t="s">
        <v>123</v>
      </c>
      <c r="F77" s="8"/>
    </row>
    <row r="78" spans="1:6" ht="14.25" x14ac:dyDescent="0.2">
      <c r="A78" s="37" t="s">
        <v>115</v>
      </c>
      <c r="B78" s="19">
        <v>8111</v>
      </c>
      <c r="C78" s="19"/>
      <c r="D78" s="19"/>
      <c r="E78" s="8">
        <v>2348</v>
      </c>
      <c r="F78" s="8"/>
    </row>
    <row r="79" spans="1:6" ht="16.5" x14ac:dyDescent="0.35">
      <c r="A79" s="37" t="s">
        <v>116</v>
      </c>
      <c r="B79" s="20">
        <v>3607</v>
      </c>
      <c r="C79" s="19"/>
      <c r="D79" s="19"/>
      <c r="E79" s="16">
        <v>11607</v>
      </c>
      <c r="F79" s="8"/>
    </row>
    <row r="80" spans="1:6" ht="16.5" x14ac:dyDescent="0.35">
      <c r="A80" s="7"/>
      <c r="B80" s="8"/>
      <c r="C80" s="8">
        <f>SUM(B78:B79)</f>
        <v>11718</v>
      </c>
      <c r="D80" s="8"/>
      <c r="E80" s="8"/>
      <c r="F80" s="16">
        <f>SUM(E77:E79)</f>
        <v>13955</v>
      </c>
    </row>
    <row r="81" spans="1:6" ht="16.5" x14ac:dyDescent="0.35">
      <c r="A81" s="7"/>
      <c r="B81" s="8"/>
      <c r="C81" s="8"/>
      <c r="D81" s="8"/>
      <c r="E81" s="8"/>
      <c r="F81" s="16"/>
    </row>
    <row r="82" spans="1:6" ht="16.5" x14ac:dyDescent="0.35">
      <c r="A82" s="7"/>
      <c r="B82" s="8"/>
      <c r="C82" s="8"/>
      <c r="D82" s="8"/>
      <c r="E82" s="8"/>
      <c r="F82" s="16"/>
    </row>
    <row r="83" spans="1:6" ht="15" x14ac:dyDescent="0.25">
      <c r="A83" s="7" t="s">
        <v>7</v>
      </c>
      <c r="B83" s="8"/>
      <c r="C83" s="25">
        <f>SUM(C63,C69,C74,C80)</f>
        <v>62332</v>
      </c>
      <c r="D83" s="25"/>
      <c r="E83" s="8"/>
      <c r="F83" s="25">
        <f>SUM(F63,F69,F74,F80)</f>
        <v>69320</v>
      </c>
    </row>
    <row r="84" spans="1:6" ht="14.25" x14ac:dyDescent="0.2">
      <c r="A84" s="7"/>
      <c r="B84" s="8"/>
      <c r="C84" s="21" t="s">
        <v>8</v>
      </c>
      <c r="D84" s="21"/>
      <c r="E84" s="8"/>
      <c r="F84" s="21" t="s">
        <v>9</v>
      </c>
    </row>
    <row r="85" spans="1:6" ht="14.25" x14ac:dyDescent="0.2">
      <c r="A85" s="7"/>
      <c r="B85" s="8"/>
      <c r="C85" s="8"/>
      <c r="D85" s="8"/>
      <c r="E85" s="8"/>
      <c r="F85" s="8"/>
    </row>
  </sheetData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J74"/>
  <sheetViews>
    <sheetView workbookViewId="0">
      <pane ySplit="5" topLeftCell="A50" activePane="bottomLeft" state="frozen"/>
      <selection pane="bottomLeft" activeCell="B60" sqref="B60"/>
    </sheetView>
  </sheetViews>
  <sheetFormatPr defaultColWidth="8.7109375" defaultRowHeight="12.75" x14ac:dyDescent="0.2"/>
  <cols>
    <col min="1" max="1" width="29.28515625" bestFit="1" customWidth="1"/>
    <col min="2" max="2" width="12" customWidth="1"/>
    <col min="3" max="3" width="2.28515625" customWidth="1"/>
    <col min="4" max="4" width="9.7109375" customWidth="1"/>
    <col min="5" max="5" width="2.28515625" customWidth="1"/>
    <col min="6" max="6" width="11.7109375" bestFit="1" customWidth="1"/>
    <col min="7" max="7" width="2.28515625" customWidth="1"/>
    <col min="8" max="8" width="11.7109375" bestFit="1" customWidth="1"/>
  </cols>
  <sheetData>
    <row r="1" spans="1:8" ht="18" x14ac:dyDescent="0.25">
      <c r="A1" s="84" t="s">
        <v>143</v>
      </c>
      <c r="F1" s="1"/>
      <c r="H1" s="1"/>
    </row>
    <row r="2" spans="1:8" x14ac:dyDescent="0.2">
      <c r="F2" s="1"/>
      <c r="H2" s="1"/>
    </row>
    <row r="3" spans="1:8" x14ac:dyDescent="0.2">
      <c r="B3">
        <v>2023</v>
      </c>
      <c r="F3" s="27">
        <v>2022</v>
      </c>
      <c r="H3" s="1"/>
    </row>
    <row r="4" spans="1:8" x14ac:dyDescent="0.2">
      <c r="F4" s="1"/>
      <c r="H4" s="1"/>
    </row>
    <row r="5" spans="1:8" x14ac:dyDescent="0.2">
      <c r="A5" s="2"/>
      <c r="B5" s="2" t="s">
        <v>0</v>
      </c>
      <c r="C5" s="2"/>
      <c r="D5" s="2" t="s">
        <v>1</v>
      </c>
      <c r="F5" s="3" t="s">
        <v>0</v>
      </c>
      <c r="H5" s="3" t="s">
        <v>1</v>
      </c>
    </row>
    <row r="6" spans="1:8" x14ac:dyDescent="0.2">
      <c r="A6" s="2" t="s">
        <v>141</v>
      </c>
      <c r="B6" s="2"/>
      <c r="C6" s="2"/>
      <c r="D6" s="2"/>
      <c r="F6" s="3"/>
      <c r="H6" s="3"/>
    </row>
    <row r="7" spans="1:8" x14ac:dyDescent="0.2">
      <c r="B7" s="30"/>
      <c r="C7" s="30"/>
      <c r="D7" s="30"/>
      <c r="E7" s="30"/>
      <c r="F7" s="31"/>
      <c r="G7" s="30"/>
      <c r="H7" s="31"/>
    </row>
    <row r="8" spans="1:8" x14ac:dyDescent="0.2">
      <c r="A8" t="s">
        <v>25</v>
      </c>
      <c r="B8" s="38">
        <f>50500+31140</f>
        <v>81640</v>
      </c>
      <c r="C8" s="30"/>
      <c r="E8" s="30"/>
      <c r="F8" s="38">
        <v>52000</v>
      </c>
      <c r="G8" s="30"/>
      <c r="H8" s="31"/>
    </row>
    <row r="9" spans="1:8" x14ac:dyDescent="0.2">
      <c r="B9" s="42"/>
      <c r="C9" s="30"/>
      <c r="E9" s="30"/>
      <c r="F9" s="38"/>
      <c r="G9" s="30"/>
      <c r="H9" s="31"/>
    </row>
    <row r="10" spans="1:8" x14ac:dyDescent="0.2">
      <c r="A10" t="s">
        <v>26</v>
      </c>
      <c r="B10" s="42">
        <v>38500</v>
      </c>
      <c r="C10" s="30"/>
      <c r="E10" s="30"/>
      <c r="F10" s="38">
        <v>59625</v>
      </c>
      <c r="G10" s="30"/>
      <c r="H10" s="31"/>
    </row>
    <row r="11" spans="1:8" x14ac:dyDescent="0.2">
      <c r="B11" s="42"/>
      <c r="C11" s="30"/>
      <c r="E11" s="30"/>
      <c r="F11" s="38"/>
      <c r="G11" s="30"/>
      <c r="H11" s="31"/>
    </row>
    <row r="12" spans="1:8" x14ac:dyDescent="0.2">
      <c r="A12" s="79" t="s">
        <v>124</v>
      </c>
      <c r="B12" s="42">
        <v>33116</v>
      </c>
      <c r="C12" s="30"/>
      <c r="E12" s="30"/>
      <c r="F12" s="81">
        <v>25003</v>
      </c>
      <c r="G12" s="30"/>
      <c r="H12" s="31"/>
    </row>
    <row r="13" spans="1:8" x14ac:dyDescent="0.2">
      <c r="A13" s="79"/>
      <c r="B13" s="42"/>
      <c r="C13" s="30"/>
      <c r="E13" s="30"/>
      <c r="F13" s="53"/>
      <c r="G13" s="30"/>
      <c r="H13" s="31"/>
    </row>
    <row r="14" spans="1:8" x14ac:dyDescent="0.2">
      <c r="A14" s="79" t="s">
        <v>37</v>
      </c>
      <c r="B14" s="42">
        <v>8685</v>
      </c>
      <c r="C14" s="30"/>
      <c r="E14" s="30"/>
      <c r="F14" s="81">
        <v>7316</v>
      </c>
      <c r="G14" s="30"/>
      <c r="H14" s="31"/>
    </row>
    <row r="15" spans="1:8" x14ac:dyDescent="0.2">
      <c r="A15" s="49"/>
      <c r="B15" s="47"/>
      <c r="C15" s="30"/>
      <c r="E15" s="30"/>
      <c r="F15" s="45"/>
      <c r="G15" s="30"/>
      <c r="H15" s="31"/>
    </row>
    <row r="16" spans="1:8" x14ac:dyDescent="0.2">
      <c r="A16" t="s">
        <v>27</v>
      </c>
      <c r="B16" s="45">
        <v>241</v>
      </c>
      <c r="C16" s="30"/>
      <c r="E16" s="30"/>
      <c r="F16" s="40">
        <v>2877</v>
      </c>
      <c r="G16" s="30"/>
      <c r="H16" s="31"/>
    </row>
    <row r="17" spans="1:8" x14ac:dyDescent="0.2">
      <c r="B17" s="30"/>
      <c r="C17" s="30"/>
      <c r="D17" s="30"/>
      <c r="E17" s="30"/>
      <c r="F17" s="31"/>
      <c r="G17" s="30"/>
      <c r="H17" s="31"/>
    </row>
    <row r="18" spans="1:8" x14ac:dyDescent="0.2">
      <c r="A18" s="79" t="s">
        <v>125</v>
      </c>
      <c r="B18" s="30">
        <v>5066</v>
      </c>
      <c r="C18" s="30"/>
      <c r="D18" s="30"/>
      <c r="E18" s="30"/>
      <c r="F18" s="31">
        <v>3671</v>
      </c>
      <c r="G18" s="30"/>
      <c r="H18" s="31"/>
    </row>
    <row r="19" spans="1:8" x14ac:dyDescent="0.2">
      <c r="B19" s="30"/>
      <c r="C19" s="30"/>
      <c r="D19" s="30"/>
      <c r="E19" s="30"/>
      <c r="F19" s="31"/>
      <c r="G19" s="30"/>
      <c r="H19" s="31"/>
    </row>
    <row r="20" spans="1:8" x14ac:dyDescent="0.2">
      <c r="B20" s="30"/>
      <c r="C20" s="30"/>
      <c r="D20" s="30"/>
      <c r="E20" s="30"/>
      <c r="F20" s="31"/>
      <c r="G20" s="30"/>
      <c r="H20" s="31"/>
    </row>
    <row r="21" spans="1:8" x14ac:dyDescent="0.2">
      <c r="A21" s="2" t="s">
        <v>1</v>
      </c>
      <c r="B21" s="32"/>
      <c r="C21" s="32"/>
      <c r="D21" s="32"/>
      <c r="E21" s="30"/>
      <c r="F21" s="31"/>
      <c r="G21" s="30"/>
      <c r="H21" s="31"/>
    </row>
    <row r="22" spans="1:8" x14ac:dyDescent="0.2">
      <c r="A22" s="2"/>
      <c r="B22" s="32"/>
      <c r="C22" s="32"/>
      <c r="D22" s="32"/>
      <c r="E22" s="30"/>
      <c r="F22" s="31"/>
      <c r="G22" s="30"/>
      <c r="H22" s="31"/>
    </row>
    <row r="23" spans="1:8" x14ac:dyDescent="0.2">
      <c r="A23" s="2" t="s">
        <v>146</v>
      </c>
      <c r="B23" s="32"/>
      <c r="C23" s="32"/>
      <c r="D23" s="32"/>
      <c r="E23" s="30"/>
      <c r="F23" s="31"/>
      <c r="G23" s="30"/>
      <c r="H23" s="31"/>
    </row>
    <row r="24" spans="1:8" x14ac:dyDescent="0.2">
      <c r="B24" s="30"/>
      <c r="C24" s="30"/>
      <c r="D24" s="30"/>
      <c r="E24" s="30"/>
      <c r="F24" s="31"/>
      <c r="G24" s="30"/>
      <c r="H24" s="80"/>
    </row>
    <row r="25" spans="1:8" x14ac:dyDescent="0.2">
      <c r="A25" s="79" t="s">
        <v>147</v>
      </c>
      <c r="C25" s="30"/>
      <c r="D25" s="30">
        <v>39014</v>
      </c>
      <c r="E25" s="30"/>
      <c r="F25" s="31"/>
      <c r="G25" s="30"/>
      <c r="H25" s="88" t="s">
        <v>123</v>
      </c>
    </row>
    <row r="26" spans="1:8" x14ac:dyDescent="0.2">
      <c r="A26" s="79"/>
      <c r="C26" s="30"/>
      <c r="D26" s="30"/>
      <c r="E26" s="30"/>
      <c r="F26" s="31"/>
      <c r="G26" s="30"/>
      <c r="H26" s="38"/>
    </row>
    <row r="27" spans="1:8" x14ac:dyDescent="0.2">
      <c r="A27" s="79" t="s">
        <v>138</v>
      </c>
      <c r="C27" s="30"/>
      <c r="D27" s="30">
        <v>22091</v>
      </c>
      <c r="E27" s="89"/>
      <c r="F27" s="31"/>
      <c r="G27" s="30"/>
      <c r="H27" s="47">
        <v>17690</v>
      </c>
    </row>
    <row r="28" spans="1:8" x14ac:dyDescent="0.2">
      <c r="A28" s="79"/>
      <c r="C28" s="30"/>
      <c r="D28" s="30"/>
      <c r="E28" s="30"/>
      <c r="F28" s="31"/>
      <c r="G28" s="30"/>
      <c r="H28" s="47"/>
    </row>
    <row r="29" spans="1:8" x14ac:dyDescent="0.2">
      <c r="A29" s="79" t="s">
        <v>137</v>
      </c>
      <c r="C29" s="30"/>
      <c r="D29" s="30">
        <v>7126</v>
      </c>
      <c r="E29" s="30"/>
      <c r="F29" s="31"/>
      <c r="G29" s="30"/>
      <c r="H29" s="47">
        <v>5674</v>
      </c>
    </row>
    <row r="30" spans="1:8" x14ac:dyDescent="0.2">
      <c r="C30" s="30"/>
      <c r="D30" s="30"/>
      <c r="E30" s="30"/>
      <c r="F30" s="31"/>
      <c r="G30" s="30"/>
      <c r="H30" s="38"/>
    </row>
    <row r="31" spans="1:8" x14ac:dyDescent="0.2">
      <c r="A31" s="5" t="s">
        <v>94</v>
      </c>
      <c r="C31" s="30"/>
      <c r="D31" s="87" t="s">
        <v>123</v>
      </c>
      <c r="E31" s="30"/>
      <c r="F31" s="31"/>
      <c r="G31" s="30"/>
      <c r="H31" s="40">
        <v>35442</v>
      </c>
    </row>
    <row r="32" spans="1:8" x14ac:dyDescent="0.2">
      <c r="C32" s="30"/>
      <c r="D32" s="30"/>
      <c r="E32" s="30"/>
      <c r="F32" s="31"/>
      <c r="G32" s="30"/>
      <c r="H32" s="47"/>
    </row>
    <row r="33" spans="1:10" x14ac:dyDescent="0.2">
      <c r="A33" s="79" t="s">
        <v>148</v>
      </c>
      <c r="D33" s="38">
        <v>14246</v>
      </c>
    </row>
    <row r="34" spans="1:10" x14ac:dyDescent="0.2">
      <c r="A34" s="79"/>
    </row>
    <row r="35" spans="1:10" x14ac:dyDescent="0.2">
      <c r="A35" s="79" t="s">
        <v>149</v>
      </c>
      <c r="D35" s="38">
        <v>19561</v>
      </c>
    </row>
    <row r="36" spans="1:10" x14ac:dyDescent="0.2">
      <c r="A36" s="79"/>
    </row>
    <row r="37" spans="1:10" x14ac:dyDescent="0.2">
      <c r="A37" s="79" t="s">
        <v>150</v>
      </c>
      <c r="D37" s="38">
        <v>13440</v>
      </c>
    </row>
    <row r="38" spans="1:10" x14ac:dyDescent="0.2">
      <c r="C38" s="30"/>
      <c r="D38" s="30"/>
      <c r="E38" s="30"/>
      <c r="F38" s="31"/>
      <c r="G38" s="30"/>
      <c r="H38" s="47"/>
    </row>
    <row r="39" spans="1:10" x14ac:dyDescent="0.2">
      <c r="A39" s="79" t="s">
        <v>145</v>
      </c>
      <c r="C39" s="30"/>
      <c r="D39" s="30"/>
      <c r="E39" s="30"/>
      <c r="F39" s="31"/>
      <c r="G39" s="30"/>
      <c r="H39" s="47">
        <v>35451</v>
      </c>
    </row>
    <row r="40" spans="1:10" x14ac:dyDescent="0.2">
      <c r="C40" s="30"/>
      <c r="D40" s="30"/>
      <c r="E40" s="30"/>
      <c r="F40" s="31"/>
      <c r="G40" s="30"/>
      <c r="H40" s="47"/>
    </row>
    <row r="41" spans="1:10" x14ac:dyDescent="0.2">
      <c r="A41" s="79" t="s">
        <v>153</v>
      </c>
      <c r="C41" s="30"/>
      <c r="D41" s="87" t="s">
        <v>155</v>
      </c>
      <c r="E41" s="30"/>
      <c r="F41" s="31"/>
      <c r="G41" s="30"/>
      <c r="H41" s="45">
        <v>4644</v>
      </c>
    </row>
    <row r="42" spans="1:10" x14ac:dyDescent="0.2">
      <c r="A42" s="5"/>
      <c r="C42" s="30"/>
      <c r="D42" s="30"/>
      <c r="E42" s="30"/>
      <c r="F42" s="31"/>
      <c r="G42" s="30"/>
      <c r="H42" s="45"/>
    </row>
    <row r="43" spans="1:10" x14ac:dyDescent="0.2">
      <c r="A43" s="2" t="s">
        <v>102</v>
      </c>
      <c r="C43" s="30"/>
      <c r="D43" s="30"/>
      <c r="E43" s="30"/>
      <c r="F43" s="31"/>
      <c r="G43" s="30"/>
      <c r="H43" s="45"/>
    </row>
    <row r="44" spans="1:10" x14ac:dyDescent="0.2">
      <c r="C44" s="30"/>
      <c r="D44" s="30"/>
      <c r="E44" s="30"/>
      <c r="F44" s="31"/>
      <c r="G44" s="30"/>
      <c r="H44" s="38"/>
      <c r="J44" s="5"/>
    </row>
    <row r="45" spans="1:10" x14ac:dyDescent="0.2">
      <c r="A45" s="79" t="s">
        <v>152</v>
      </c>
      <c r="C45" s="30">
        <v>225</v>
      </c>
      <c r="D45" s="30">
        <v>16822</v>
      </c>
      <c r="E45" s="30"/>
      <c r="F45" s="31"/>
      <c r="G45" s="30"/>
      <c r="H45" s="88" t="s">
        <v>154</v>
      </c>
      <c r="J45" s="5"/>
    </row>
    <row r="46" spans="1:10" x14ac:dyDescent="0.2">
      <c r="C46" s="30"/>
      <c r="D46" s="30"/>
      <c r="E46" s="30"/>
      <c r="F46" s="31"/>
      <c r="G46" s="30"/>
      <c r="H46" s="38"/>
      <c r="J46" s="5"/>
    </row>
    <row r="47" spans="1:10" x14ac:dyDescent="0.2">
      <c r="A47" s="79" t="s">
        <v>151</v>
      </c>
      <c r="C47" s="30"/>
      <c r="D47" s="30">
        <v>4521</v>
      </c>
      <c r="E47" s="30"/>
      <c r="F47" s="31"/>
      <c r="G47" s="30"/>
      <c r="H47" s="48">
        <v>9686</v>
      </c>
    </row>
    <row r="48" spans="1:10" x14ac:dyDescent="0.2">
      <c r="A48" s="5"/>
      <c r="C48" s="30"/>
      <c r="D48" s="30"/>
      <c r="E48" s="30"/>
      <c r="F48" s="31"/>
      <c r="G48" s="30"/>
      <c r="H48" s="38"/>
    </row>
    <row r="49" spans="1:10" x14ac:dyDescent="0.2">
      <c r="A49" s="5" t="s">
        <v>95</v>
      </c>
      <c r="C49" s="30"/>
      <c r="D49" s="87" t="s">
        <v>123</v>
      </c>
      <c r="E49" s="30"/>
      <c r="F49" s="31"/>
      <c r="G49" s="30"/>
      <c r="H49" s="38">
        <v>1430</v>
      </c>
    </row>
    <row r="50" spans="1:10" x14ac:dyDescent="0.2">
      <c r="A50" s="5"/>
      <c r="C50" s="30"/>
      <c r="D50" s="30"/>
      <c r="E50" s="30"/>
      <c r="F50" s="31"/>
      <c r="G50" s="30"/>
      <c r="H50" s="38"/>
    </row>
    <row r="51" spans="1:10" x14ac:dyDescent="0.2">
      <c r="A51" s="5" t="s">
        <v>103</v>
      </c>
      <c r="C51" s="30"/>
      <c r="D51" s="30">
        <v>16106</v>
      </c>
      <c r="E51" s="30"/>
      <c r="F51" s="31"/>
      <c r="G51" s="30"/>
      <c r="H51" s="47">
        <v>14905</v>
      </c>
      <c r="J51" s="5"/>
    </row>
    <row r="52" spans="1:10" x14ac:dyDescent="0.2">
      <c r="C52" s="30"/>
      <c r="D52" s="30"/>
      <c r="E52" s="30"/>
      <c r="F52" s="31"/>
      <c r="G52" s="30"/>
      <c r="H52" s="38"/>
      <c r="J52" s="5"/>
    </row>
    <row r="53" spans="1:10" x14ac:dyDescent="0.2">
      <c r="A53" s="5" t="s">
        <v>79</v>
      </c>
      <c r="C53" s="30"/>
      <c r="D53" s="30">
        <v>5197</v>
      </c>
      <c r="E53" s="30"/>
      <c r="F53" s="31"/>
      <c r="G53" s="30"/>
      <c r="H53" s="38">
        <v>3464</v>
      </c>
      <c r="J53" s="5"/>
    </row>
    <row r="54" spans="1:10" x14ac:dyDescent="0.2">
      <c r="C54" s="30"/>
      <c r="D54" s="30"/>
      <c r="E54" s="30"/>
      <c r="F54" s="31"/>
      <c r="G54" s="30"/>
      <c r="H54" s="38"/>
    </row>
    <row r="55" spans="1:10" x14ac:dyDescent="0.2">
      <c r="A55" t="s">
        <v>19</v>
      </c>
      <c r="C55" s="30"/>
      <c r="D55" s="87" t="s">
        <v>156</v>
      </c>
      <c r="E55" s="30"/>
      <c r="F55" s="31"/>
      <c r="G55" s="30"/>
      <c r="H55" s="42">
        <v>10334</v>
      </c>
    </row>
    <row r="56" spans="1:10" x14ac:dyDescent="0.2">
      <c r="C56" s="30"/>
      <c r="E56" s="30"/>
      <c r="F56" s="31"/>
      <c r="G56" s="30"/>
      <c r="H56" s="30"/>
    </row>
    <row r="57" spans="1:10" x14ac:dyDescent="0.2">
      <c r="A57" s="79" t="s">
        <v>140</v>
      </c>
      <c r="C57" s="30"/>
      <c r="E57" s="30"/>
      <c r="F57" s="31"/>
      <c r="G57" s="30"/>
      <c r="H57" s="30"/>
    </row>
    <row r="58" spans="1:10" x14ac:dyDescent="0.2">
      <c r="A58" s="5"/>
      <c r="B58" s="43"/>
      <c r="C58" s="30"/>
      <c r="E58" s="30"/>
      <c r="F58" s="43"/>
      <c r="G58" s="30"/>
    </row>
    <row r="59" spans="1:10" x14ac:dyDescent="0.2">
      <c r="A59" s="5"/>
      <c r="C59" s="30"/>
      <c r="E59" s="30"/>
      <c r="F59" s="30"/>
      <c r="G59" s="30"/>
      <c r="H59" s="30"/>
    </row>
    <row r="60" spans="1:10" x14ac:dyDescent="0.2">
      <c r="A60" s="5" t="s">
        <v>104</v>
      </c>
      <c r="B60" s="30">
        <f>SUM(B8:B58)</f>
        <v>167248</v>
      </c>
      <c r="C60" s="30"/>
      <c r="D60" s="42">
        <f>SUM(D25:D59)</f>
        <v>158124</v>
      </c>
      <c r="E60" s="30"/>
      <c r="F60" s="30">
        <f>SUM(F8:F58)</f>
        <v>150492</v>
      </c>
      <c r="G60" s="30"/>
      <c r="H60" s="30">
        <f>SUM(H8:H58)</f>
        <v>138720</v>
      </c>
    </row>
    <row r="61" spans="1:10" x14ac:dyDescent="0.2">
      <c r="B61" s="30"/>
      <c r="C61" s="30"/>
      <c r="D61" s="30"/>
      <c r="E61" s="30"/>
      <c r="F61" s="31"/>
      <c r="G61" s="30"/>
      <c r="H61" s="31"/>
    </row>
    <row r="62" spans="1:10" x14ac:dyDescent="0.2">
      <c r="B62" s="30"/>
      <c r="C62" s="30"/>
      <c r="D62" s="30"/>
      <c r="E62" s="30"/>
      <c r="F62" s="31"/>
      <c r="G62" s="30"/>
      <c r="H62" s="31"/>
    </row>
    <row r="63" spans="1:10" x14ac:dyDescent="0.2">
      <c r="B63" s="30"/>
      <c r="C63" s="30"/>
      <c r="D63" s="30"/>
      <c r="E63" s="30"/>
      <c r="F63" s="30"/>
      <c r="G63" s="30"/>
      <c r="H63" s="30"/>
    </row>
    <row r="64" spans="1:10" ht="15" x14ac:dyDescent="0.35">
      <c r="A64" s="5"/>
      <c r="B64" s="34"/>
      <c r="C64" s="29"/>
      <c r="D64" s="34"/>
      <c r="E64" s="30"/>
      <c r="F64" s="33"/>
      <c r="G64" s="30"/>
      <c r="H64" s="41"/>
    </row>
    <row r="65" spans="1:8" x14ac:dyDescent="0.2">
      <c r="A65" s="5" t="s">
        <v>17</v>
      </c>
      <c r="C65" s="29"/>
      <c r="D65" s="32">
        <f>B60-D60</f>
        <v>9124</v>
      </c>
      <c r="E65" s="30"/>
      <c r="G65" s="30"/>
      <c r="H65" s="32">
        <f>F60-H60</f>
        <v>11772</v>
      </c>
    </row>
    <row r="66" spans="1:8" x14ac:dyDescent="0.2">
      <c r="A66" s="5"/>
      <c r="B66" s="29"/>
      <c r="C66" s="29"/>
      <c r="D66" s="29"/>
      <c r="E66" s="30"/>
      <c r="F66" s="30"/>
      <c r="G66" s="30"/>
      <c r="H66" s="30"/>
    </row>
    <row r="67" spans="1:8" x14ac:dyDescent="0.2">
      <c r="F67" s="4"/>
      <c r="H67" s="4"/>
    </row>
    <row r="68" spans="1:8" x14ac:dyDescent="0.2">
      <c r="F68" s="4"/>
      <c r="H68" s="4"/>
    </row>
    <row r="69" spans="1:8" x14ac:dyDescent="0.2">
      <c r="F69" s="4"/>
      <c r="H69" s="4"/>
    </row>
    <row r="70" spans="1:8" x14ac:dyDescent="0.2">
      <c r="B70" s="28"/>
      <c r="F70" s="4"/>
      <c r="H70" s="4"/>
    </row>
    <row r="71" spans="1:8" x14ac:dyDescent="0.2">
      <c r="F71" s="4"/>
      <c r="H71" s="6"/>
    </row>
    <row r="72" spans="1:8" x14ac:dyDescent="0.2">
      <c r="F72" s="4"/>
    </row>
    <row r="73" spans="1:8" x14ac:dyDescent="0.2">
      <c r="F73" s="4"/>
    </row>
    <row r="74" spans="1:8" x14ac:dyDescent="0.2">
      <c r="A74" s="2"/>
      <c r="B74" s="2"/>
      <c r="C74" s="2"/>
      <c r="D74" s="2"/>
      <c r="E74" s="2"/>
      <c r="F74" s="6"/>
      <c r="G74" s="2"/>
    </row>
  </sheetData>
  <pageMargins left="0.75" right="0.75" top="1" bottom="1" header="0.5" footer="0.5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4"/>
  <sheetViews>
    <sheetView topLeftCell="A77" workbookViewId="0">
      <selection activeCell="H142" sqref="H142"/>
    </sheetView>
  </sheetViews>
  <sheetFormatPr defaultColWidth="8.7109375" defaultRowHeight="12.75" x14ac:dyDescent="0.2"/>
  <cols>
    <col min="8" max="8" width="9.28515625" bestFit="1" customWidth="1"/>
    <col min="10" max="10" width="9.28515625" bestFit="1" customWidth="1"/>
  </cols>
  <sheetData>
    <row r="1" spans="1:10" ht="18" x14ac:dyDescent="0.25">
      <c r="A1" s="84" t="s">
        <v>41</v>
      </c>
    </row>
    <row r="2" spans="1:10" x14ac:dyDescent="0.2">
      <c r="A2" s="50"/>
    </row>
    <row r="3" spans="1:10" x14ac:dyDescent="0.2">
      <c r="A3" s="50" t="s">
        <v>28</v>
      </c>
    </row>
    <row r="4" spans="1:10" x14ac:dyDescent="0.2">
      <c r="A4" s="50"/>
    </row>
    <row r="5" spans="1:10" x14ac:dyDescent="0.2">
      <c r="A5" s="51" t="s">
        <v>25</v>
      </c>
    </row>
    <row r="6" spans="1:10" x14ac:dyDescent="0.2">
      <c r="A6" s="39" t="s">
        <v>29</v>
      </c>
      <c r="H6" s="52">
        <v>45291</v>
      </c>
      <c r="I6" s="35"/>
      <c r="J6" s="52">
        <v>44926</v>
      </c>
    </row>
    <row r="7" spans="1:10" x14ac:dyDescent="0.2">
      <c r="H7" s="53" t="s">
        <v>30</v>
      </c>
      <c r="I7" s="53"/>
      <c r="J7" s="53" t="s">
        <v>30</v>
      </c>
    </row>
    <row r="8" spans="1:10" x14ac:dyDescent="0.2">
      <c r="H8" s="77"/>
    </row>
    <row r="9" spans="1:10" x14ac:dyDescent="0.2">
      <c r="A9" s="79" t="s">
        <v>157</v>
      </c>
      <c r="H9" s="78">
        <v>31140</v>
      </c>
      <c r="J9" s="54">
        <v>30000</v>
      </c>
    </row>
    <row r="10" spans="1:10" x14ac:dyDescent="0.2">
      <c r="A10" s="79" t="s">
        <v>126</v>
      </c>
      <c r="H10" s="54">
        <v>0</v>
      </c>
      <c r="J10" s="54">
        <v>22000</v>
      </c>
    </row>
    <row r="11" spans="1:10" x14ac:dyDescent="0.2">
      <c r="A11" s="79" t="s">
        <v>158</v>
      </c>
      <c r="H11" s="54">
        <v>16000</v>
      </c>
      <c r="J11" s="54"/>
    </row>
    <row r="12" spans="1:10" x14ac:dyDescent="0.2">
      <c r="A12" s="79" t="s">
        <v>159</v>
      </c>
      <c r="H12" s="38">
        <f>30000+4500</f>
        <v>34500</v>
      </c>
      <c r="I12" s="38"/>
      <c r="J12" s="38"/>
    </row>
    <row r="13" spans="1:10" ht="13.5" thickBot="1" x14ac:dyDescent="0.25">
      <c r="A13" t="s">
        <v>31</v>
      </c>
      <c r="H13" s="55">
        <f>SUM(H9:H12)</f>
        <v>81640</v>
      </c>
      <c r="I13" s="5"/>
      <c r="J13" s="55">
        <f>SUM(J9:J10)</f>
        <v>52000</v>
      </c>
    </row>
    <row r="14" spans="1:10" ht="13.5" thickTop="1" x14ac:dyDescent="0.2">
      <c r="H14" s="42"/>
      <c r="I14" s="5"/>
      <c r="J14" s="42"/>
    </row>
    <row r="15" spans="1:10" x14ac:dyDescent="0.2">
      <c r="A15" s="51" t="s">
        <v>26</v>
      </c>
      <c r="H15" s="38"/>
      <c r="I15" s="38"/>
      <c r="J15" s="38"/>
    </row>
    <row r="16" spans="1:10" x14ac:dyDescent="0.2">
      <c r="A16" s="39" t="s">
        <v>29</v>
      </c>
      <c r="H16" s="52">
        <f>H6</f>
        <v>45291</v>
      </c>
      <c r="I16" s="35"/>
      <c r="J16" s="52">
        <f>J6</f>
        <v>44926</v>
      </c>
    </row>
    <row r="17" spans="1:10" x14ac:dyDescent="0.2">
      <c r="A17" s="79" t="s">
        <v>162</v>
      </c>
      <c r="H17" s="53" t="s">
        <v>30</v>
      </c>
      <c r="I17" s="53"/>
      <c r="J17" s="53" t="s">
        <v>30</v>
      </c>
    </row>
    <row r="18" spans="1:10" x14ac:dyDescent="0.2">
      <c r="A18" s="79" t="s">
        <v>129</v>
      </c>
      <c r="C18" s="5"/>
      <c r="D18" s="5"/>
      <c r="E18" s="5"/>
      <c r="F18" s="5"/>
      <c r="G18" s="5"/>
      <c r="H18" s="42"/>
      <c r="I18" s="5"/>
      <c r="J18" s="5">
        <v>13125</v>
      </c>
    </row>
    <row r="19" spans="1:10" x14ac:dyDescent="0.2">
      <c r="A19" s="82" t="s">
        <v>160</v>
      </c>
      <c r="C19" s="5"/>
      <c r="D19" s="5"/>
      <c r="E19" s="5"/>
      <c r="F19" s="5"/>
      <c r="G19" s="5"/>
      <c r="H19" s="38">
        <v>7500</v>
      </c>
      <c r="I19" s="38"/>
      <c r="J19" s="38">
        <v>6000</v>
      </c>
    </row>
    <row r="20" spans="1:10" x14ac:dyDescent="0.2">
      <c r="A20" s="82" t="s">
        <v>128</v>
      </c>
      <c r="C20" s="5"/>
      <c r="D20" s="5"/>
      <c r="E20" s="5"/>
      <c r="F20" s="5"/>
      <c r="G20" s="5"/>
      <c r="H20" s="54">
        <v>0</v>
      </c>
      <c r="I20" s="38"/>
      <c r="J20" s="54">
        <v>3000</v>
      </c>
    </row>
    <row r="21" spans="1:10" x14ac:dyDescent="0.2">
      <c r="A21" s="79" t="s">
        <v>127</v>
      </c>
      <c r="H21" s="54">
        <v>0</v>
      </c>
      <c r="J21" s="54">
        <v>1000</v>
      </c>
    </row>
    <row r="22" spans="1:10" x14ac:dyDescent="0.2">
      <c r="A22" t="s">
        <v>33</v>
      </c>
      <c r="H22" s="54">
        <v>10000</v>
      </c>
      <c r="J22" s="54">
        <v>15000</v>
      </c>
    </row>
    <row r="23" spans="1:10" x14ac:dyDescent="0.2">
      <c r="A23" s="62" t="s">
        <v>34</v>
      </c>
      <c r="H23" s="54">
        <v>3000</v>
      </c>
      <c r="I23" s="38"/>
      <c r="J23" s="54">
        <v>3000</v>
      </c>
    </row>
    <row r="24" spans="1:10" x14ac:dyDescent="0.2">
      <c r="A24" s="62" t="s">
        <v>18</v>
      </c>
      <c r="H24" s="54">
        <v>10000</v>
      </c>
      <c r="J24" s="54">
        <v>10000</v>
      </c>
    </row>
    <row r="25" spans="1:10" x14ac:dyDescent="0.2">
      <c r="A25" s="82" t="s">
        <v>161</v>
      </c>
      <c r="H25" s="54">
        <v>0</v>
      </c>
      <c r="J25" s="54">
        <v>7500</v>
      </c>
    </row>
    <row r="26" spans="1:10" x14ac:dyDescent="0.2">
      <c r="A26" s="62" t="s">
        <v>35</v>
      </c>
      <c r="H26" s="54">
        <v>0</v>
      </c>
      <c r="J26" s="54">
        <v>1000</v>
      </c>
    </row>
    <row r="27" spans="1:10" x14ac:dyDescent="0.2">
      <c r="A27" s="82" t="s">
        <v>163</v>
      </c>
      <c r="H27" s="54">
        <v>8000</v>
      </c>
      <c r="J27" s="54">
        <v>0</v>
      </c>
    </row>
    <row r="28" spans="1:10" ht="13.5" thickBot="1" x14ac:dyDescent="0.25">
      <c r="A28" s="62" t="s">
        <v>108</v>
      </c>
      <c r="H28" s="63">
        <f>SUM(H18:H27)</f>
        <v>38500</v>
      </c>
      <c r="I28" s="38"/>
      <c r="J28" s="63">
        <f>SUM(J18:J27)</f>
        <v>59625</v>
      </c>
    </row>
    <row r="29" spans="1:10" x14ac:dyDescent="0.2">
      <c r="A29" s="62"/>
      <c r="H29" s="54"/>
      <c r="I29" s="38"/>
      <c r="J29" s="54"/>
    </row>
    <row r="30" spans="1:10" x14ac:dyDescent="0.2">
      <c r="A30" s="82" t="s">
        <v>130</v>
      </c>
      <c r="H30" s="54">
        <v>0</v>
      </c>
      <c r="I30" s="38"/>
      <c r="J30" s="54">
        <v>0</v>
      </c>
    </row>
    <row r="31" spans="1:10" ht="13.5" thickBot="1" x14ac:dyDescent="0.25">
      <c r="H31" s="63">
        <f>SUM(H30:H30)</f>
        <v>0</v>
      </c>
      <c r="I31" s="38"/>
      <c r="J31" s="63">
        <f>SUM(J30:J30)</f>
        <v>0</v>
      </c>
    </row>
    <row r="32" spans="1:10" x14ac:dyDescent="0.2">
      <c r="H32" s="38"/>
      <c r="I32" s="38"/>
      <c r="J32" s="38"/>
    </row>
    <row r="33" spans="1:10" ht="13.5" thickBot="1" x14ac:dyDescent="0.25">
      <c r="A33" t="s">
        <v>31</v>
      </c>
      <c r="H33" s="55">
        <f>H28+H31</f>
        <v>38500</v>
      </c>
      <c r="I33" s="5"/>
      <c r="J33" s="55">
        <f>J28+J31</f>
        <v>59625</v>
      </c>
    </row>
    <row r="34" spans="1:10" ht="13.5" thickTop="1" x14ac:dyDescent="0.2">
      <c r="H34" s="42"/>
      <c r="I34" s="5"/>
      <c r="J34" s="42"/>
    </row>
    <row r="35" spans="1:10" x14ac:dyDescent="0.2">
      <c r="A35" s="51" t="s">
        <v>42</v>
      </c>
      <c r="H35" s="38"/>
      <c r="I35" s="38"/>
      <c r="J35" s="38"/>
    </row>
    <row r="36" spans="1:10" x14ac:dyDescent="0.2">
      <c r="A36" s="39" t="s">
        <v>29</v>
      </c>
      <c r="H36" s="52">
        <f>H6</f>
        <v>45291</v>
      </c>
      <c r="I36" s="35"/>
      <c r="J36" s="52">
        <f>J6</f>
        <v>44926</v>
      </c>
    </row>
    <row r="37" spans="1:10" x14ac:dyDescent="0.2">
      <c r="H37" s="53" t="s">
        <v>30</v>
      </c>
      <c r="I37" s="53"/>
      <c r="J37" s="53" t="s">
        <v>30</v>
      </c>
    </row>
    <row r="38" spans="1:10" x14ac:dyDescent="0.2">
      <c r="A38" t="s">
        <v>36</v>
      </c>
      <c r="C38" s="5"/>
      <c r="D38" s="5"/>
      <c r="E38" s="5"/>
      <c r="F38" s="5"/>
      <c r="G38" s="5"/>
      <c r="H38" s="5"/>
      <c r="I38" s="5"/>
      <c r="J38" s="5"/>
    </row>
    <row r="39" spans="1:10" x14ac:dyDescent="0.2">
      <c r="A39" s="62" t="s">
        <v>37</v>
      </c>
      <c r="C39" s="5"/>
      <c r="D39" s="5"/>
      <c r="E39" s="5"/>
      <c r="F39" s="5"/>
      <c r="G39" s="5"/>
      <c r="H39" s="54">
        <f>6443.84+909.09</f>
        <v>7352.93</v>
      </c>
      <c r="I39" s="38"/>
      <c r="J39" s="54">
        <v>7316</v>
      </c>
    </row>
    <row r="40" spans="1:10" x14ac:dyDescent="0.2">
      <c r="A40" s="62" t="s">
        <v>38</v>
      </c>
      <c r="C40" s="5"/>
      <c r="D40" s="5"/>
      <c r="E40" s="5"/>
      <c r="F40" s="5"/>
      <c r="G40" s="5"/>
      <c r="H40" s="54">
        <f>5022.72+28094.21</f>
        <v>33116.93</v>
      </c>
      <c r="I40" s="38"/>
      <c r="J40" s="54">
        <v>25003</v>
      </c>
    </row>
    <row r="41" spans="1:10" x14ac:dyDescent="0.2">
      <c r="A41" t="s">
        <v>39</v>
      </c>
      <c r="H41" s="54">
        <f>4066+1000</f>
        <v>5066</v>
      </c>
      <c r="J41" s="54">
        <v>3671</v>
      </c>
    </row>
    <row r="42" spans="1:10" x14ac:dyDescent="0.2">
      <c r="A42" t="s">
        <v>40</v>
      </c>
      <c r="H42" s="38">
        <f>892+440</f>
        <v>1332</v>
      </c>
      <c r="J42" s="54">
        <v>2877</v>
      </c>
    </row>
    <row r="43" spans="1:10" x14ac:dyDescent="0.2">
      <c r="H43" s="38"/>
      <c r="I43" s="38"/>
      <c r="J43" s="38"/>
    </row>
    <row r="44" spans="1:10" ht="13.5" thickBot="1" x14ac:dyDescent="0.25">
      <c r="A44" t="s">
        <v>31</v>
      </c>
      <c r="H44" s="55">
        <f>SUM(H39:H43)</f>
        <v>46867.86</v>
      </c>
      <c r="I44" s="5"/>
      <c r="J44" s="55">
        <f>SUM(J39:J43)</f>
        <v>38867</v>
      </c>
    </row>
    <row r="45" spans="1:10" ht="13.5" thickTop="1" x14ac:dyDescent="0.2">
      <c r="H45" s="42"/>
      <c r="I45" s="5"/>
      <c r="J45" s="42"/>
    </row>
    <row r="47" spans="1:10" x14ac:dyDescent="0.2">
      <c r="A47" s="2" t="s">
        <v>43</v>
      </c>
    </row>
    <row r="48" spans="1:10" x14ac:dyDescent="0.2">
      <c r="A48" s="2"/>
    </row>
    <row r="49" spans="1:10" x14ac:dyDescent="0.2">
      <c r="A49" s="51" t="s">
        <v>57</v>
      </c>
      <c r="B49" s="5"/>
    </row>
    <row r="50" spans="1:10" x14ac:dyDescent="0.2">
      <c r="A50" s="39" t="s">
        <v>29</v>
      </c>
      <c r="H50" s="65">
        <v>45291</v>
      </c>
      <c r="I50" s="66"/>
      <c r="J50" s="65">
        <v>44926</v>
      </c>
    </row>
    <row r="51" spans="1:10" x14ac:dyDescent="0.2">
      <c r="H51" s="53" t="s">
        <v>30</v>
      </c>
      <c r="I51" s="53"/>
      <c r="J51" s="53" t="s">
        <v>30</v>
      </c>
    </row>
    <row r="52" spans="1:10" x14ac:dyDescent="0.2">
      <c r="H52" s="38"/>
      <c r="I52" s="38"/>
      <c r="J52" s="38"/>
    </row>
    <row r="53" spans="1:10" x14ac:dyDescent="0.2">
      <c r="A53" t="s">
        <v>44</v>
      </c>
      <c r="H53" s="54">
        <v>0</v>
      </c>
      <c r="I53" s="38"/>
      <c r="J53" s="54">
        <v>0</v>
      </c>
    </row>
    <row r="54" spans="1:10" x14ac:dyDescent="0.2">
      <c r="A54" t="s">
        <v>45</v>
      </c>
      <c r="H54" s="38"/>
      <c r="I54" s="38"/>
      <c r="J54" s="38"/>
    </row>
    <row r="55" spans="1:10" x14ac:dyDescent="0.2">
      <c r="A55" s="64"/>
      <c r="H55" s="54"/>
      <c r="I55" s="38"/>
      <c r="J55" s="54"/>
    </row>
    <row r="56" spans="1:10" x14ac:dyDescent="0.2">
      <c r="A56" s="64"/>
      <c r="H56" s="67"/>
      <c r="I56" s="38"/>
      <c r="J56" s="67"/>
    </row>
    <row r="57" spans="1:10" x14ac:dyDescent="0.2">
      <c r="A57" t="s">
        <v>46</v>
      </c>
      <c r="H57" s="38">
        <f>SUM(H53:H56)</f>
        <v>0</v>
      </c>
      <c r="I57" s="38"/>
      <c r="J57" s="38">
        <f>SUM(J53:J56)</f>
        <v>0</v>
      </c>
    </row>
    <row r="58" spans="1:10" x14ac:dyDescent="0.2">
      <c r="A58" t="s">
        <v>47</v>
      </c>
      <c r="H58" s="54"/>
      <c r="I58" s="38"/>
      <c r="J58" s="54"/>
    </row>
    <row r="59" spans="1:10" ht="13.5" thickBot="1" x14ac:dyDescent="0.25">
      <c r="A59" t="s">
        <v>48</v>
      </c>
      <c r="H59" s="68">
        <f>SUM(H57:H58)</f>
        <v>0</v>
      </c>
      <c r="I59" s="38"/>
      <c r="J59" s="68">
        <f>SUM(J57:J58)</f>
        <v>0</v>
      </c>
    </row>
    <row r="60" spans="1:10" ht="13.5" thickTop="1" x14ac:dyDescent="0.2">
      <c r="H60" s="38"/>
      <c r="I60" s="38"/>
      <c r="J60" s="38"/>
    </row>
    <row r="61" spans="1:10" x14ac:dyDescent="0.2">
      <c r="A61" t="s">
        <v>49</v>
      </c>
      <c r="H61" s="38"/>
      <c r="I61" s="38"/>
      <c r="J61" s="38"/>
    </row>
    <row r="63" spans="1:10" ht="13.5" thickBot="1" x14ac:dyDescent="0.25">
      <c r="A63" s="5" t="s">
        <v>50</v>
      </c>
      <c r="H63" s="69">
        <v>0</v>
      </c>
      <c r="I63" s="38"/>
      <c r="J63" s="69">
        <v>0</v>
      </c>
    </row>
    <row r="64" spans="1:10" ht="13.5" thickTop="1" x14ac:dyDescent="0.2">
      <c r="A64" s="39"/>
      <c r="H64" s="38"/>
      <c r="I64" s="38"/>
      <c r="J64" s="38"/>
    </row>
    <row r="66" spans="1:10" x14ac:dyDescent="0.2">
      <c r="H66" s="65">
        <f>H50</f>
        <v>45291</v>
      </c>
      <c r="I66" s="66"/>
      <c r="J66" s="65">
        <f>J50</f>
        <v>44926</v>
      </c>
    </row>
    <row r="67" spans="1:10" x14ac:dyDescent="0.2">
      <c r="A67" s="51" t="s">
        <v>95</v>
      </c>
      <c r="B67" s="5"/>
      <c r="H67" s="53" t="s">
        <v>30</v>
      </c>
      <c r="I67" s="53"/>
      <c r="J67" s="53" t="s">
        <v>30</v>
      </c>
    </row>
    <row r="68" spans="1:10" x14ac:dyDescent="0.2">
      <c r="A68" s="39" t="s">
        <v>29</v>
      </c>
    </row>
    <row r="70" spans="1:10" x14ac:dyDescent="0.2">
      <c r="A70" t="s">
        <v>51</v>
      </c>
      <c r="H70" s="38">
        <v>2107</v>
      </c>
      <c r="J70" s="54">
        <v>1430</v>
      </c>
    </row>
    <row r="71" spans="1:10" x14ac:dyDescent="0.2">
      <c r="A71" s="49" t="s">
        <v>52</v>
      </c>
      <c r="H71" s="54"/>
      <c r="J71" s="54"/>
    </row>
    <row r="72" spans="1:10" x14ac:dyDescent="0.2">
      <c r="A72" s="49"/>
    </row>
    <row r="73" spans="1:10" x14ac:dyDescent="0.2">
      <c r="A73" s="5" t="s">
        <v>97</v>
      </c>
    </row>
    <row r="74" spans="1:10" x14ac:dyDescent="0.2">
      <c r="A74" s="49" t="s">
        <v>53</v>
      </c>
      <c r="H74" s="54"/>
      <c r="J74" s="54"/>
    </row>
    <row r="75" spans="1:10" x14ac:dyDescent="0.2">
      <c r="A75" s="49" t="s">
        <v>52</v>
      </c>
      <c r="H75" s="54"/>
      <c r="J75" s="54"/>
    </row>
    <row r="76" spans="1:10" x14ac:dyDescent="0.2">
      <c r="A76" s="49"/>
      <c r="H76" s="61"/>
      <c r="J76" s="61"/>
    </row>
    <row r="77" spans="1:10" x14ac:dyDescent="0.2">
      <c r="A77" t="s">
        <v>54</v>
      </c>
      <c r="H77" s="38">
        <f>SUM(H70:H76)</f>
        <v>2107</v>
      </c>
      <c r="J77" s="38">
        <f>SUM(J70:J76)</f>
        <v>1430</v>
      </c>
    </row>
    <row r="78" spans="1:10" x14ac:dyDescent="0.2">
      <c r="A78" s="49"/>
    </row>
    <row r="79" spans="1:10" x14ac:dyDescent="0.2">
      <c r="A79" t="s">
        <v>55</v>
      </c>
      <c r="H79" s="54"/>
      <c r="J79" s="54"/>
    </row>
    <row r="80" spans="1:10" x14ac:dyDescent="0.2">
      <c r="J80" s="42"/>
    </row>
    <row r="81" spans="1:10" ht="13.5" thickBot="1" x14ac:dyDescent="0.25">
      <c r="A81" t="s">
        <v>56</v>
      </c>
      <c r="H81" s="69">
        <f>SUM(H77:H79)</f>
        <v>2107</v>
      </c>
      <c r="I81" s="38"/>
      <c r="J81" s="69">
        <f>SUM(J77:J79)</f>
        <v>1430</v>
      </c>
    </row>
    <row r="82" spans="1:10" ht="13.5" thickTop="1" x14ac:dyDescent="0.2"/>
    <row r="83" spans="1:10" x14ac:dyDescent="0.2">
      <c r="A83" s="51" t="s">
        <v>94</v>
      </c>
      <c r="B83" s="5"/>
    </row>
    <row r="84" spans="1:10" x14ac:dyDescent="0.2">
      <c r="A84" s="39" t="s">
        <v>29</v>
      </c>
      <c r="H84" s="65">
        <f>H50</f>
        <v>45291</v>
      </c>
      <c r="I84" s="66"/>
      <c r="J84" s="65">
        <f>J50</f>
        <v>44926</v>
      </c>
    </row>
    <row r="85" spans="1:10" x14ac:dyDescent="0.2">
      <c r="H85" s="53" t="s">
        <v>30</v>
      </c>
      <c r="I85" s="53"/>
      <c r="J85" s="53" t="s">
        <v>30</v>
      </c>
    </row>
    <row r="86" spans="1:10" x14ac:dyDescent="0.2">
      <c r="A86" t="s">
        <v>58</v>
      </c>
    </row>
    <row r="87" spans="1:10" x14ac:dyDescent="0.2">
      <c r="A87" s="38"/>
      <c r="B87" t="s">
        <v>59</v>
      </c>
      <c r="H87" s="54">
        <v>8423</v>
      </c>
      <c r="I87" s="38"/>
      <c r="J87" s="54">
        <v>8084</v>
      </c>
    </row>
    <row r="88" spans="1:10" x14ac:dyDescent="0.2">
      <c r="A88" s="38"/>
      <c r="B88" s="5" t="s">
        <v>106</v>
      </c>
      <c r="H88" s="54">
        <v>6363</v>
      </c>
      <c r="I88" s="38"/>
      <c r="J88" s="54">
        <v>6451</v>
      </c>
    </row>
    <row r="89" spans="1:10" x14ac:dyDescent="0.2">
      <c r="B89" s="80" t="s">
        <v>132</v>
      </c>
      <c r="H89" s="54">
        <v>5388</v>
      </c>
      <c r="I89" s="38"/>
      <c r="J89" s="54">
        <v>3837</v>
      </c>
    </row>
    <row r="90" spans="1:10" x14ac:dyDescent="0.2">
      <c r="A90" s="38"/>
      <c r="B90" s="79" t="s">
        <v>133</v>
      </c>
      <c r="H90" s="54">
        <v>4994</v>
      </c>
      <c r="I90" s="38"/>
      <c r="J90" s="54">
        <v>5056</v>
      </c>
    </row>
    <row r="91" spans="1:10" x14ac:dyDescent="0.2">
      <c r="A91" s="38"/>
      <c r="B91" s="79" t="s">
        <v>135</v>
      </c>
      <c r="H91" s="54">
        <v>2573</v>
      </c>
      <c r="I91" s="38"/>
      <c r="J91" s="54">
        <v>3284</v>
      </c>
    </row>
    <row r="92" spans="1:10" x14ac:dyDescent="0.2">
      <c r="A92" s="38"/>
      <c r="B92" s="79" t="s">
        <v>134</v>
      </c>
      <c r="H92" s="54">
        <v>3652</v>
      </c>
      <c r="I92" s="38"/>
      <c r="J92" s="54">
        <v>5491</v>
      </c>
    </row>
    <row r="93" spans="1:10" x14ac:dyDescent="0.2">
      <c r="A93" s="38"/>
      <c r="B93" s="79" t="s">
        <v>131</v>
      </c>
      <c r="H93" s="54">
        <v>3134</v>
      </c>
      <c r="I93" s="38"/>
      <c r="J93" s="54">
        <v>1685</v>
      </c>
    </row>
    <row r="94" spans="1:10" x14ac:dyDescent="0.2">
      <c r="A94" s="38"/>
      <c r="B94" t="s">
        <v>121</v>
      </c>
      <c r="H94" s="54">
        <v>450</v>
      </c>
      <c r="I94" s="38"/>
      <c r="J94" s="54">
        <v>600</v>
      </c>
    </row>
    <row r="95" spans="1:10" x14ac:dyDescent="0.2">
      <c r="A95" s="38"/>
      <c r="B95" t="s">
        <v>60</v>
      </c>
      <c r="H95" s="54">
        <v>1113</v>
      </c>
      <c r="I95" s="38"/>
      <c r="J95" s="54">
        <v>954</v>
      </c>
    </row>
    <row r="96" spans="1:10" ht="13.5" thickBot="1" x14ac:dyDescent="0.25">
      <c r="A96" s="38"/>
      <c r="H96" s="63">
        <f>SUM(H87:H95)</f>
        <v>36090</v>
      </c>
      <c r="I96" s="38"/>
      <c r="J96" s="63">
        <f>SUM(J87:J95)</f>
        <v>35442</v>
      </c>
    </row>
    <row r="97" spans="1:10" x14ac:dyDescent="0.2">
      <c r="A97" s="38" t="s">
        <v>61</v>
      </c>
      <c r="I97" s="38"/>
    </row>
    <row r="98" spans="1:10" ht="13.5" thickBot="1" x14ac:dyDescent="0.25">
      <c r="A98" s="38"/>
      <c r="B98" s="79" t="s">
        <v>164</v>
      </c>
      <c r="H98" s="70">
        <v>7126</v>
      </c>
      <c r="I98" s="38"/>
      <c r="J98" s="70">
        <v>5674</v>
      </c>
    </row>
    <row r="99" spans="1:10" x14ac:dyDescent="0.2">
      <c r="A99" s="38"/>
      <c r="I99" s="38"/>
    </row>
    <row r="100" spans="1:10" x14ac:dyDescent="0.2">
      <c r="A100" s="38" t="s">
        <v>62</v>
      </c>
      <c r="I100" s="38"/>
    </row>
    <row r="101" spans="1:10" ht="13.5" thickBot="1" x14ac:dyDescent="0.25">
      <c r="A101" s="38"/>
      <c r="B101" t="s">
        <v>63</v>
      </c>
      <c r="H101" s="70">
        <f>2142.55+10111.97+9837.03</f>
        <v>22091.550000000003</v>
      </c>
      <c r="I101" s="38"/>
      <c r="J101" s="70">
        <v>17690</v>
      </c>
    </row>
    <row r="102" spans="1:10" x14ac:dyDescent="0.2">
      <c r="A102" s="38"/>
      <c r="I102" s="38"/>
    </row>
    <row r="103" spans="1:10" x14ac:dyDescent="0.2">
      <c r="A103" s="38" t="s">
        <v>64</v>
      </c>
      <c r="I103" s="38"/>
    </row>
    <row r="104" spans="1:10" x14ac:dyDescent="0.2">
      <c r="A104" s="38"/>
      <c r="B104" t="s">
        <v>65</v>
      </c>
      <c r="H104" s="54">
        <v>4800</v>
      </c>
      <c r="I104" s="38"/>
      <c r="J104" s="54">
        <v>4500</v>
      </c>
    </row>
    <row r="105" spans="1:10" x14ac:dyDescent="0.2">
      <c r="A105" s="38"/>
      <c r="B105" t="s">
        <v>66</v>
      </c>
      <c r="H105" s="54">
        <v>11366</v>
      </c>
      <c r="I105" s="38"/>
      <c r="J105" s="54">
        <v>8645</v>
      </c>
    </row>
    <row r="106" spans="1:10" x14ac:dyDescent="0.2">
      <c r="A106" s="38"/>
      <c r="B106" s="5" t="s">
        <v>107</v>
      </c>
      <c r="H106" s="54">
        <v>11797</v>
      </c>
      <c r="I106" s="38"/>
      <c r="J106" s="54">
        <v>11423</v>
      </c>
    </row>
    <row r="107" spans="1:10" x14ac:dyDescent="0.2">
      <c r="A107" s="38"/>
      <c r="B107" s="79" t="s">
        <v>136</v>
      </c>
      <c r="H107" s="54">
        <v>8548</v>
      </c>
      <c r="I107" s="38"/>
      <c r="J107" s="54">
        <v>8233</v>
      </c>
    </row>
    <row r="108" spans="1:10" x14ac:dyDescent="0.2">
      <c r="A108" s="38"/>
      <c r="B108" t="s">
        <v>67</v>
      </c>
      <c r="H108" s="54">
        <v>2801</v>
      </c>
      <c r="I108" s="38"/>
      <c r="J108" s="54">
        <v>2650</v>
      </c>
    </row>
    <row r="109" spans="1:10" ht="13.5" thickBot="1" x14ac:dyDescent="0.25">
      <c r="A109" s="38"/>
      <c r="H109" s="63">
        <f>SUM(H104:H108)</f>
        <v>39312</v>
      </c>
      <c r="I109" s="38"/>
      <c r="J109" s="63">
        <f>SUM(J104:J108)</f>
        <v>35451</v>
      </c>
    </row>
    <row r="110" spans="1:10" x14ac:dyDescent="0.2">
      <c r="A110" s="38"/>
      <c r="I110" s="38"/>
    </row>
    <row r="111" spans="1:10" x14ac:dyDescent="0.2">
      <c r="A111" s="38" t="s">
        <v>68</v>
      </c>
    </row>
    <row r="112" spans="1:10" x14ac:dyDescent="0.2">
      <c r="A112" s="38"/>
      <c r="B112" t="s">
        <v>69</v>
      </c>
      <c r="H112" s="54">
        <v>3367</v>
      </c>
      <c r="J112" s="54">
        <v>2955</v>
      </c>
    </row>
    <row r="113" spans="1:10" x14ac:dyDescent="0.2">
      <c r="A113" s="38"/>
      <c r="B113" t="s">
        <v>70</v>
      </c>
      <c r="H113" s="54">
        <f>1776+1003</f>
        <v>2779</v>
      </c>
      <c r="J113" s="54">
        <v>962</v>
      </c>
    </row>
    <row r="114" spans="1:10" x14ac:dyDescent="0.2">
      <c r="A114" s="38"/>
      <c r="B114" t="s">
        <v>71</v>
      </c>
      <c r="H114" s="54">
        <v>2345</v>
      </c>
      <c r="J114" s="54">
        <v>600</v>
      </c>
    </row>
    <row r="115" spans="1:10" x14ac:dyDescent="0.2">
      <c r="A115" s="38"/>
      <c r="B115" t="s">
        <v>72</v>
      </c>
      <c r="H115" s="54">
        <v>0</v>
      </c>
      <c r="J115" s="54">
        <v>127</v>
      </c>
    </row>
    <row r="116" spans="1:10" ht="13.5" thickBot="1" x14ac:dyDescent="0.25">
      <c r="A116" s="38"/>
      <c r="H116" s="63">
        <f>SUM(H112:H115)</f>
        <v>8491</v>
      </c>
      <c r="J116" s="63">
        <f>SUM(J112:J115)</f>
        <v>4644</v>
      </c>
    </row>
    <row r="117" spans="1:10" x14ac:dyDescent="0.2">
      <c r="A117" s="38"/>
    </row>
    <row r="118" spans="1:10" x14ac:dyDescent="0.2">
      <c r="A118" s="38" t="s">
        <v>73</v>
      </c>
      <c r="I118" s="38"/>
    </row>
    <row r="119" spans="1:10" x14ac:dyDescent="0.2">
      <c r="A119" s="38"/>
      <c r="B119" s="71" t="s">
        <v>74</v>
      </c>
      <c r="H119" s="54">
        <v>8</v>
      </c>
      <c r="I119" s="38"/>
      <c r="J119" s="54">
        <v>0</v>
      </c>
    </row>
    <row r="120" spans="1:10" x14ac:dyDescent="0.2">
      <c r="A120" s="38"/>
      <c r="B120" s="71" t="s">
        <v>75</v>
      </c>
      <c r="H120" s="54">
        <v>565</v>
      </c>
      <c r="I120" s="38"/>
      <c r="J120" s="54">
        <v>530</v>
      </c>
    </row>
    <row r="121" spans="1:10" x14ac:dyDescent="0.2">
      <c r="A121" s="38"/>
      <c r="B121" s="71" t="s">
        <v>76</v>
      </c>
      <c r="H121" s="54">
        <v>226</v>
      </c>
      <c r="I121" s="38"/>
      <c r="J121" s="54">
        <v>116</v>
      </c>
    </row>
    <row r="122" spans="1:10" x14ac:dyDescent="0.2">
      <c r="A122" s="38"/>
      <c r="B122" s="71" t="s">
        <v>77</v>
      </c>
      <c r="H122" s="54">
        <v>229</v>
      </c>
      <c r="I122" s="38"/>
      <c r="J122" s="46">
        <v>210</v>
      </c>
    </row>
    <row r="123" spans="1:10" x14ac:dyDescent="0.2">
      <c r="A123" s="38"/>
      <c r="B123" s="83" t="s">
        <v>142</v>
      </c>
      <c r="H123" s="54">
        <v>242</v>
      </c>
      <c r="I123" s="38"/>
      <c r="J123" s="46">
        <v>242</v>
      </c>
    </row>
    <row r="124" spans="1:10" x14ac:dyDescent="0.2">
      <c r="A124" s="38"/>
      <c r="B124" s="71" t="s">
        <v>105</v>
      </c>
      <c r="H124" s="54">
        <v>759</v>
      </c>
      <c r="I124" s="38"/>
      <c r="J124" s="54">
        <v>485</v>
      </c>
    </row>
    <row r="125" spans="1:10" ht="13.5" thickBot="1" x14ac:dyDescent="0.25">
      <c r="A125" s="38"/>
      <c r="B125" s="71" t="s">
        <v>99</v>
      </c>
      <c r="H125" s="63">
        <v>7550</v>
      </c>
      <c r="I125" s="38"/>
      <c r="J125" s="54">
        <v>8103</v>
      </c>
    </row>
    <row r="126" spans="1:10" ht="13.5" thickBot="1" x14ac:dyDescent="0.25">
      <c r="A126" s="38"/>
      <c r="H126" s="63">
        <f>SUM(H119:H125)</f>
        <v>9579</v>
      </c>
      <c r="I126" s="38"/>
      <c r="J126" s="63">
        <f>SUM(J119:J125)</f>
        <v>9686</v>
      </c>
    </row>
    <row r="127" spans="1:10" x14ac:dyDescent="0.2">
      <c r="I127" s="38"/>
    </row>
    <row r="128" spans="1:10" ht="13.5" thickBot="1" x14ac:dyDescent="0.25">
      <c r="A128" s="38" t="s">
        <v>78</v>
      </c>
      <c r="H128" s="70">
        <v>15903</v>
      </c>
      <c r="I128" s="38"/>
      <c r="J128" s="70">
        <v>14905</v>
      </c>
    </row>
    <row r="129" spans="1:10" x14ac:dyDescent="0.2">
      <c r="A129" s="38"/>
      <c r="I129" s="38"/>
    </row>
    <row r="130" spans="1:10" x14ac:dyDescent="0.2">
      <c r="A130" s="38" t="s">
        <v>79</v>
      </c>
      <c r="I130" s="38"/>
    </row>
    <row r="131" spans="1:10" x14ac:dyDescent="0.2">
      <c r="A131" s="38"/>
      <c r="B131" t="s">
        <v>80</v>
      </c>
      <c r="H131" s="54">
        <v>4460</v>
      </c>
      <c r="I131" s="38"/>
      <c r="J131" s="54">
        <v>3463</v>
      </c>
    </row>
    <row r="132" spans="1:10" x14ac:dyDescent="0.2">
      <c r="A132" s="38"/>
      <c r="B132" t="s">
        <v>81</v>
      </c>
      <c r="H132" s="54">
        <v>0</v>
      </c>
      <c r="I132" s="38"/>
      <c r="J132" s="54">
        <v>0</v>
      </c>
    </row>
    <row r="133" spans="1:10" ht="13.5" thickBot="1" x14ac:dyDescent="0.25">
      <c r="A133" s="38"/>
      <c r="H133" s="63">
        <f>SUM(H131:H132)</f>
        <v>4460</v>
      </c>
      <c r="I133" s="38"/>
      <c r="J133" s="63">
        <f>SUM(J131:J132)</f>
        <v>3463</v>
      </c>
    </row>
    <row r="134" spans="1:10" x14ac:dyDescent="0.2">
      <c r="A134" s="38" t="s">
        <v>67</v>
      </c>
      <c r="I134" s="38"/>
    </row>
    <row r="135" spans="1:10" x14ac:dyDescent="0.2">
      <c r="A135" s="38"/>
      <c r="B135" s="5" t="s">
        <v>101</v>
      </c>
      <c r="H135">
        <v>100</v>
      </c>
      <c r="I135" s="38"/>
      <c r="J135">
        <v>0</v>
      </c>
    </row>
    <row r="136" spans="1:10" x14ac:dyDescent="0.2">
      <c r="A136" s="38"/>
      <c r="B136" s="5" t="s">
        <v>100</v>
      </c>
      <c r="H136" s="38">
        <v>2153</v>
      </c>
      <c r="I136" s="38"/>
      <c r="J136" s="54">
        <v>2343</v>
      </c>
    </row>
    <row r="137" spans="1:10" x14ac:dyDescent="0.2">
      <c r="A137" s="38"/>
      <c r="B137" s="5" t="s">
        <v>96</v>
      </c>
      <c r="H137">
        <f>780.24+284.52+3394.87+1795.22+295+737.04+771.65+203.45+2448.96</f>
        <v>10710.95</v>
      </c>
      <c r="I137" s="38"/>
      <c r="J137">
        <v>0</v>
      </c>
    </row>
    <row r="138" spans="1:10" x14ac:dyDescent="0.2">
      <c r="A138" s="38"/>
      <c r="B138" s="5" t="s">
        <v>98</v>
      </c>
      <c r="H138" s="38"/>
      <c r="I138" s="38"/>
      <c r="J138" s="54">
        <v>7989</v>
      </c>
    </row>
    <row r="139" spans="1:10" ht="13.5" thickBot="1" x14ac:dyDescent="0.25">
      <c r="A139" s="38"/>
      <c r="H139" s="63">
        <f>SUM(H135:H138)</f>
        <v>12963.95</v>
      </c>
      <c r="I139" s="38"/>
      <c r="J139" s="63">
        <f>SUM(J135:J138)</f>
        <v>10332</v>
      </c>
    </row>
    <row r="140" spans="1:10" x14ac:dyDescent="0.2">
      <c r="A140" s="38"/>
      <c r="I140" s="38"/>
      <c r="J140" s="72"/>
    </row>
    <row r="141" spans="1:10" ht="13.5" thickBot="1" x14ac:dyDescent="0.25">
      <c r="A141" s="38" t="s">
        <v>82</v>
      </c>
      <c r="H141" s="69">
        <f>H81+H96+H98+H101+H109+H116+H126+H128+H133+H139</f>
        <v>158123.5</v>
      </c>
      <c r="I141" s="38"/>
      <c r="J141" s="69">
        <f>J81+J96+J98+J101+J109+J116+J126+J128+J133+J139+3</f>
        <v>138720</v>
      </c>
    </row>
    <row r="142" spans="1:10" ht="13.5" thickTop="1" x14ac:dyDescent="0.2">
      <c r="A142" s="38"/>
      <c r="H142" s="38"/>
      <c r="I142" s="38"/>
      <c r="J142" s="38"/>
    </row>
    <row r="143" spans="1:10" x14ac:dyDescent="0.2">
      <c r="A143" s="56" t="s">
        <v>32</v>
      </c>
      <c r="B143" s="57"/>
      <c r="C143" s="57"/>
      <c r="D143" s="57"/>
      <c r="E143" s="57"/>
      <c r="F143" s="57"/>
      <c r="G143" s="57"/>
      <c r="H143" s="58"/>
      <c r="I143" s="59"/>
      <c r="J143" s="60"/>
    </row>
    <row r="144" spans="1:10" x14ac:dyDescent="0.2">
      <c r="A144" s="2"/>
    </row>
    <row r="145" spans="1:10" x14ac:dyDescent="0.2">
      <c r="A145" s="51" t="s">
        <v>120</v>
      </c>
      <c r="B145" s="5"/>
    </row>
    <row r="146" spans="1:10" x14ac:dyDescent="0.2">
      <c r="A146" s="51"/>
    </row>
    <row r="147" spans="1:10" x14ac:dyDescent="0.2">
      <c r="A147" s="39" t="s">
        <v>29</v>
      </c>
      <c r="H147" s="65">
        <f>H84</f>
        <v>45291</v>
      </c>
      <c r="I147" s="66"/>
      <c r="J147" s="65">
        <f>J84</f>
        <v>44926</v>
      </c>
    </row>
    <row r="148" spans="1:10" x14ac:dyDescent="0.2">
      <c r="H148" s="53" t="s">
        <v>30</v>
      </c>
      <c r="I148" s="53"/>
      <c r="J148" s="53" t="s">
        <v>30</v>
      </c>
    </row>
    <row r="149" spans="1:10" x14ac:dyDescent="0.2">
      <c r="A149" t="s">
        <v>83</v>
      </c>
      <c r="H149" s="54">
        <v>0</v>
      </c>
      <c r="I149" s="38"/>
      <c r="J149" s="54">
        <v>0</v>
      </c>
    </row>
    <row r="150" spans="1:10" x14ac:dyDescent="0.2">
      <c r="A150" t="s">
        <v>84</v>
      </c>
      <c r="H150" s="54">
        <v>241</v>
      </c>
      <c r="I150" s="38"/>
      <c r="J150" s="54">
        <f>SUM(J149:J149)</f>
        <v>0</v>
      </c>
    </row>
    <row r="151" spans="1:10" x14ac:dyDescent="0.2">
      <c r="H151" s="38"/>
      <c r="I151" s="38"/>
      <c r="J151" s="38"/>
    </row>
    <row r="152" spans="1:10" x14ac:dyDescent="0.2">
      <c r="A152" t="s">
        <v>85</v>
      </c>
      <c r="H152" s="54"/>
      <c r="I152" s="38"/>
      <c r="J152" s="54"/>
    </row>
    <row r="153" spans="1:10" x14ac:dyDescent="0.2">
      <c r="A153" t="s">
        <v>86</v>
      </c>
      <c r="H153" s="54">
        <f>SUM(H152:H152)</f>
        <v>0</v>
      </c>
      <c r="I153" s="38"/>
      <c r="J153" s="54">
        <f>SUM(J152:J152)</f>
        <v>0</v>
      </c>
    </row>
    <row r="154" spans="1:10" ht="13.5" thickBot="1" x14ac:dyDescent="0.25">
      <c r="A154" t="s">
        <v>87</v>
      </c>
      <c r="H154" s="69">
        <f>H150+H153</f>
        <v>241</v>
      </c>
      <c r="I154" s="38"/>
      <c r="J154" s="69">
        <f>J150+J153</f>
        <v>0</v>
      </c>
    </row>
    <row r="155" spans="1:10" ht="13.5" thickTop="1" x14ac:dyDescent="0.2">
      <c r="H155" s="38"/>
      <c r="I155" s="38"/>
      <c r="J155" s="38"/>
    </row>
    <row r="156" spans="1:10" x14ac:dyDescent="0.2">
      <c r="A156" s="56" t="s">
        <v>32</v>
      </c>
      <c r="B156" s="57"/>
      <c r="C156" s="57"/>
      <c r="D156" s="57"/>
      <c r="E156" s="57"/>
      <c r="F156" s="57"/>
      <c r="G156" s="57"/>
      <c r="H156" s="58"/>
      <c r="I156" s="59"/>
      <c r="J156" s="60"/>
    </row>
    <row r="157" spans="1:10" x14ac:dyDescent="0.2">
      <c r="A157" s="2"/>
      <c r="H157" s="42"/>
      <c r="I157" s="5"/>
      <c r="J157" s="42"/>
    </row>
    <row r="158" spans="1:10" x14ac:dyDescent="0.2">
      <c r="A158" s="51" t="s">
        <v>118</v>
      </c>
    </row>
    <row r="159" spans="1:10" x14ac:dyDescent="0.2">
      <c r="A159" s="51"/>
    </row>
    <row r="160" spans="1:10" x14ac:dyDescent="0.2">
      <c r="A160" s="39" t="s">
        <v>29</v>
      </c>
      <c r="H160" s="65">
        <f>H147</f>
        <v>45291</v>
      </c>
      <c r="I160" s="66"/>
      <c r="J160" s="65">
        <f>J147</f>
        <v>44926</v>
      </c>
    </row>
    <row r="161" spans="1:10" x14ac:dyDescent="0.2">
      <c r="H161" s="53" t="s">
        <v>30</v>
      </c>
      <c r="I161" s="53"/>
      <c r="J161" s="53" t="s">
        <v>30</v>
      </c>
    </row>
    <row r="162" spans="1:10" x14ac:dyDescent="0.2">
      <c r="A162" t="s">
        <v>88</v>
      </c>
      <c r="H162" s="54">
        <v>0</v>
      </c>
      <c r="I162" s="38"/>
      <c r="J162" s="54">
        <v>0</v>
      </c>
    </row>
    <row r="163" spans="1:10" x14ac:dyDescent="0.2">
      <c r="A163" t="s">
        <v>89</v>
      </c>
      <c r="H163" s="38"/>
      <c r="I163" s="38"/>
      <c r="J163" s="38"/>
    </row>
    <row r="164" spans="1:10" x14ac:dyDescent="0.2">
      <c r="I164" s="38"/>
      <c r="J164" s="73"/>
    </row>
    <row r="165" spans="1:10" ht="13.5" thickBot="1" x14ac:dyDescent="0.25">
      <c r="A165" t="s">
        <v>90</v>
      </c>
      <c r="H165" s="69">
        <f>SUM(H162:H163)</f>
        <v>0</v>
      </c>
      <c r="I165" s="38"/>
      <c r="J165" s="69">
        <f>SUM(J162:J163)</f>
        <v>0</v>
      </c>
    </row>
    <row r="166" spans="1:10" ht="13.5" thickTop="1" x14ac:dyDescent="0.2">
      <c r="H166" s="38"/>
      <c r="I166" s="38"/>
      <c r="J166" s="38"/>
    </row>
    <row r="167" spans="1:10" x14ac:dyDescent="0.2">
      <c r="A167" s="56" t="s">
        <v>32</v>
      </c>
      <c r="B167" s="57"/>
      <c r="C167" s="57"/>
      <c r="D167" s="57"/>
      <c r="E167" s="57"/>
      <c r="F167" s="57"/>
      <c r="G167" s="57"/>
      <c r="H167" s="58"/>
      <c r="I167" s="59"/>
      <c r="J167" s="60"/>
    </row>
    <row r="169" spans="1:10" x14ac:dyDescent="0.2">
      <c r="A169" s="51" t="s">
        <v>119</v>
      </c>
      <c r="F169" s="35"/>
    </row>
    <row r="170" spans="1:10" x14ac:dyDescent="0.2">
      <c r="F170" s="35"/>
    </row>
    <row r="171" spans="1:10" x14ac:dyDescent="0.2">
      <c r="A171" t="s">
        <v>91</v>
      </c>
      <c r="F171" s="35"/>
    </row>
    <row r="172" spans="1:10" x14ac:dyDescent="0.2">
      <c r="F172" s="35"/>
    </row>
    <row r="173" spans="1:10" x14ac:dyDescent="0.2">
      <c r="A173" t="s">
        <v>92</v>
      </c>
      <c r="F173" s="35"/>
    </row>
    <row r="174" spans="1:10" x14ac:dyDescent="0.2">
      <c r="A174" t="s">
        <v>93</v>
      </c>
      <c r="F174" s="35"/>
    </row>
  </sheetData>
  <conditionalFormatting sqref="A39:A40 H39:H40 H20 H9:H11 A19:A20 J24:J25 H71 J136 H139 J138:J139 J87:J96 H87:H96 H23:H31 J28:J31 A23:A30 H149:H150 J149:J150 J152:J153 H152:H153">
    <cfRule type="expression" dxfId="12" priority="13" stopIfTrue="1">
      <formula>ISBLANK(A9)</formula>
    </cfRule>
  </conditionalFormatting>
  <conditionalFormatting sqref="J9:J11">
    <cfRule type="expression" dxfId="11" priority="12" stopIfTrue="1">
      <formula>ISBLANK(J9)</formula>
    </cfRule>
  </conditionalFormatting>
  <conditionalFormatting sqref="J20">
    <cfRule type="expression" dxfId="10" priority="11" stopIfTrue="1">
      <formula>ISBLANK(J20)</formula>
    </cfRule>
  </conditionalFormatting>
  <conditionalFormatting sqref="J39:J40">
    <cfRule type="expression" dxfId="9" priority="10" stopIfTrue="1">
      <formula>ISBLANK(J39)</formula>
    </cfRule>
  </conditionalFormatting>
  <conditionalFormatting sqref="J21:J22">
    <cfRule type="expression" dxfId="8" priority="9" stopIfTrue="1">
      <formula>ISBLANK(J21)</formula>
    </cfRule>
  </conditionalFormatting>
  <conditionalFormatting sqref="H21:H22">
    <cfRule type="expression" dxfId="7" priority="8" stopIfTrue="1">
      <formula>ISBLANK(H21)</formula>
    </cfRule>
  </conditionalFormatting>
  <conditionalFormatting sqref="J23">
    <cfRule type="expression" dxfId="6" priority="7" stopIfTrue="1">
      <formula>ISBLANK(J23)</formula>
    </cfRule>
  </conditionalFormatting>
  <conditionalFormatting sqref="J26:J27">
    <cfRule type="expression" dxfId="5" priority="6" stopIfTrue="1">
      <formula>ISBLANK(J26)</formula>
    </cfRule>
  </conditionalFormatting>
  <conditionalFormatting sqref="H41">
    <cfRule type="expression" dxfId="4" priority="5" stopIfTrue="1">
      <formula>ISBLANK(H41)</formula>
    </cfRule>
  </conditionalFormatting>
  <conditionalFormatting sqref="J42">
    <cfRule type="expression" dxfId="3" priority="4" stopIfTrue="1">
      <formula>ISBLANK(J42)</formula>
    </cfRule>
  </conditionalFormatting>
  <conditionalFormatting sqref="J41">
    <cfRule type="expression" dxfId="2" priority="3" stopIfTrue="1">
      <formula>ISBLANK(J41)</formula>
    </cfRule>
  </conditionalFormatting>
  <conditionalFormatting sqref="J74:J75 H74:H75 H79 J79 J58 H53 H55:H56 A55:A56 J55:J56 H58 J53 J70:J71">
    <cfRule type="expression" dxfId="1" priority="2" stopIfTrue="1">
      <formula>ISBLANK(A53)</formula>
    </cfRule>
  </conditionalFormatting>
  <conditionalFormatting sqref="H131:H133 H128 H101 H162 H104:H109 J101 J104:J109 J128 J131:J133 J136:J138 J162 J119:J121 J124:J126 H112:H116 J112:J116 H98 J98 H119:H126">
    <cfRule type="expression" dxfId="0" priority="1" stopIfTrue="1">
      <formula>ISBLANK(H98)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CFB3C11-2E8F-4E4D-BA76-5C76AE0831F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Balans 2023</vt:lpstr>
      <vt:lpstr>V&amp;W 2023</vt:lpstr>
      <vt:lpstr>Toelichting V&amp;W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Menno</dc:creator>
  <cp:lastModifiedBy>cloudconvert_19</cp:lastModifiedBy>
  <cp:lastPrinted>2024-03-25T09:19:19Z</cp:lastPrinted>
  <dcterms:created xsi:type="dcterms:W3CDTF">2003-05-27T14:28:56Z</dcterms:created>
  <dcterms:modified xsi:type="dcterms:W3CDTF">2024-11-07T15:25:18Z</dcterms:modified>
</cp:coreProperties>
</file>